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678" activeTab="0"/>
  </bookViews>
  <sheets>
    <sheet name="入力画面" sheetId="1" r:id="rId1"/>
    <sheet name="集計（非表示）" sheetId="2" state="hidden" r:id="rId2"/>
    <sheet name="月次推移1売上" sheetId="3" r:id="rId3"/>
    <sheet name="移動年計1売上" sheetId="4" r:id="rId4"/>
    <sheet name="月次推移2総利益" sheetId="5" r:id="rId5"/>
    <sheet name="移動年計2総利益" sheetId="6" r:id="rId6"/>
    <sheet name="移動年計3原価率" sheetId="7" r:id="rId7"/>
    <sheet name="グラフ空白がある場合" sheetId="8" r:id="rId8"/>
  </sheets>
  <definedNames>
    <definedName name="getu1k">'集計（非表示）'!$H$41:$H$52</definedName>
    <definedName name="getu1n">'集計（非表示）'!$E$5:$E$52</definedName>
    <definedName name="getu2k">'集計（非表示）'!$H$101:$H$112</definedName>
    <definedName name="getu2n">'集計（非表示）'!$E$65:$E$112</definedName>
    <definedName name="idou1k">'集計（非表示）'!$M$17:$M$52</definedName>
    <definedName name="idou1n">'集計（非表示）'!$J$17:$J$52</definedName>
    <definedName name="idou2k">'集計（非表示）'!$M$77:$M$112</definedName>
    <definedName name="idou2n">'集計（非表示）'!$J$77:$J$112</definedName>
    <definedName name="idou3k">'集計（非表示）'!$M$187:$M$222</definedName>
    <definedName name="idou3n">'集計（非表示）'!$J$187:$J$222</definedName>
    <definedName name="_xlnm.Print_Area" localSheetId="3">'移動年計1売上'!$A$2:$N$36</definedName>
    <definedName name="_xlnm.Print_Area" localSheetId="5">'移動年計2総利益'!$A$2:$N$36</definedName>
    <definedName name="_xlnm.Print_Area" localSheetId="6">'移動年計3原価率'!$B$2:$N$34</definedName>
    <definedName name="_xlnm.Print_Area" localSheetId="2">'月次推移1売上'!$A$2:$O$36</definedName>
    <definedName name="_xlnm.Print_Area" localSheetId="4">'月次推移2総利益'!$A$2:$O$36</definedName>
  </definedNames>
  <calcPr fullCalcOnLoad="1"/>
</workbook>
</file>

<file path=xl/sharedStrings.xml><?xml version="1.0" encoding="utf-8"?>
<sst xmlns="http://schemas.openxmlformats.org/spreadsheetml/2006/main" count="397" uniqueCount="88">
  <si>
    <t>会社名</t>
  </si>
  <si>
    <t>期中累計</t>
  </si>
  <si>
    <t>年</t>
  </si>
  <si>
    <t>月</t>
  </si>
  <si>
    <t>勘定科目</t>
  </si>
  <si>
    <t>売上高</t>
  </si>
  <si>
    <t>決算</t>
  </si>
  <si>
    <r>
      <t xml:space="preserve">金額 </t>
    </r>
    <r>
      <rPr>
        <sz val="9"/>
        <rFont val="ＭＳ ゴシック"/>
        <family val="3"/>
      </rPr>
      <t>(単位:千円）</t>
    </r>
  </si>
  <si>
    <t>当　期</t>
  </si>
  <si>
    <t>決算月</t>
  </si>
  <si>
    <t>１）会社名を入力してください</t>
  </si>
  <si>
    <t>２）当期の決算月を入力してください</t>
  </si>
  <si>
    <t>３）勘定科目とその数値を入力してください</t>
  </si>
  <si>
    <t>会社名：</t>
  </si>
  <si>
    <t>合計</t>
  </si>
  <si>
    <t>１期前</t>
  </si>
  <si>
    <t>(単位：千円）</t>
  </si>
  <si>
    <t>当期</t>
  </si>
  <si>
    <t>２期前</t>
  </si>
  <si>
    <t>３期前</t>
  </si>
  <si>
    <t>１ 期 前</t>
  </si>
  <si>
    <t>２ 期 前</t>
  </si>
  <si>
    <t>３ 期 前</t>
  </si>
  <si>
    <t>入力値</t>
  </si>
  <si>
    <t>移動年計</t>
  </si>
  <si>
    <t>移動平均</t>
  </si>
  <si>
    <t>３期前</t>
  </si>
  <si>
    <t>1ヶ月目</t>
  </si>
  <si>
    <t>2ヶ月目</t>
  </si>
  <si>
    <t>3ヶ月目</t>
  </si>
  <si>
    <t>4ヶ月目</t>
  </si>
  <si>
    <t>5ヶ月目</t>
  </si>
  <si>
    <t>6ヶ月目</t>
  </si>
  <si>
    <t>7ヶ月目</t>
  </si>
  <si>
    <t>8ヶ月目</t>
  </si>
  <si>
    <t>9ヶ月目</t>
  </si>
  <si>
    <t>10ヶ月目</t>
  </si>
  <si>
    <t>11ヶ月目</t>
  </si>
  <si>
    <t>12ヶ月目＋決算</t>
  </si>
  <si>
    <t>２期前</t>
  </si>
  <si>
    <t>１期前</t>
  </si>
  <si>
    <t>当期</t>
  </si>
  <si>
    <t>移動月計</t>
  </si>
  <si>
    <t>４）入力が完了後、次のタブ（グラフ：月次推移～グラフ：移動年計）で結果が表示されます。</t>
  </si>
  <si>
    <t>H</t>
  </si>
  <si>
    <t>１）</t>
  </si>
  <si>
    <t>２）</t>
  </si>
  <si>
    <t>３）</t>
  </si>
  <si>
    <t>４）</t>
  </si>
  <si>
    <t>売上原価</t>
  </si>
  <si>
    <t>■ 入力箇所は、</t>
  </si>
  <si>
    <t>青色の枠です。</t>
  </si>
  <si>
    <t>売上総利益</t>
  </si>
  <si>
    <t>☆自動計算されています（売上－売上原価）</t>
  </si>
  <si>
    <t>最小値</t>
  </si>
  <si>
    <t>最大値</t>
  </si>
  <si>
    <t>最小値＝</t>
  </si>
  <si>
    <t>最大値＝</t>
  </si>
  <si>
    <t>※「最小値」と「最大値」は、グラフ左下にあります。</t>
  </si>
  <si>
    <t>５）</t>
  </si>
  <si>
    <t>ＯＫ をクリック</t>
  </si>
  <si>
    <t>売上原価率</t>
  </si>
  <si>
    <t>☆自動計算されています（売上原価÷売上）</t>
  </si>
  <si>
    <t>基準値</t>
  </si>
  <si>
    <t>(getu1n)</t>
  </si>
  <si>
    <t>(idou1n)</t>
  </si>
  <si>
    <t>(idou1k)</t>
  </si>
  <si>
    <t>(getu2n)</t>
  </si>
  <si>
    <t>(idou2n)</t>
  </si>
  <si>
    <t>(idou2k)</t>
  </si>
  <si>
    <t>(getu1k)</t>
  </si>
  <si>
    <t>(getu2k)</t>
  </si>
  <si>
    <t>(idou3n)</t>
  </si>
  <si>
    <t>(idou3k)</t>
  </si>
  <si>
    <r>
      <t>グラフの</t>
    </r>
    <r>
      <rPr>
        <sz val="11"/>
        <color indexed="10"/>
        <rFont val="ＭＳ ゴシック"/>
        <family val="3"/>
      </rPr>
      <t>左軸の上</t>
    </r>
    <r>
      <rPr>
        <sz val="11"/>
        <rFont val="ＭＳ ゴシック"/>
        <family val="3"/>
      </rPr>
      <t>で、右クリック</t>
    </r>
  </si>
  <si>
    <r>
      <t>＜</t>
    </r>
    <r>
      <rPr>
        <sz val="11"/>
        <color indexed="10"/>
        <rFont val="ＭＳ ゴシック"/>
        <family val="3"/>
      </rPr>
      <t>軸の書式設定</t>
    </r>
    <r>
      <rPr>
        <sz val="11"/>
        <rFont val="ＭＳ ゴシック"/>
        <family val="3"/>
      </rPr>
      <t>＞を選択</t>
    </r>
  </si>
  <si>
    <r>
      <t>「</t>
    </r>
    <r>
      <rPr>
        <sz val="11"/>
        <color indexed="10"/>
        <rFont val="ＭＳ ゴシック"/>
        <family val="3"/>
      </rPr>
      <t>目盛</t>
    </r>
    <r>
      <rPr>
        <sz val="11"/>
        <rFont val="ＭＳ ゴシック"/>
        <family val="3"/>
      </rPr>
      <t>」のタブを選択</t>
    </r>
  </si>
  <si>
    <r>
      <t>「</t>
    </r>
    <r>
      <rPr>
        <sz val="11"/>
        <color indexed="10"/>
        <rFont val="ＭＳ ゴシック"/>
        <family val="3"/>
      </rPr>
      <t>最小値</t>
    </r>
    <r>
      <rPr>
        <sz val="11"/>
        <rFont val="ＭＳ ゴシック"/>
        <family val="3"/>
      </rPr>
      <t>」を変更してください</t>
    </r>
  </si>
  <si>
    <r>
      <t>「</t>
    </r>
    <r>
      <rPr>
        <sz val="11"/>
        <color indexed="10"/>
        <rFont val="ＭＳ ゴシック"/>
        <family val="3"/>
      </rPr>
      <t>最大値</t>
    </r>
    <r>
      <rPr>
        <sz val="11"/>
        <rFont val="ＭＳ ゴシック"/>
        <family val="3"/>
      </rPr>
      <t>」を変更してください</t>
    </r>
  </si>
  <si>
    <t>グラフの調整の仕方（最小値と最大値の調整）</t>
  </si>
  <si>
    <t>３期前期首：</t>
  </si>
  <si>
    <t>２期前期首：</t>
  </si>
  <si>
    <t>１期前期首：</t>
  </si>
  <si>
    <t>当期期首：</t>
  </si>
  <si>
    <t>★注意</t>
  </si>
  <si>
    <t>画面下のタブが隠れていることがあります。</t>
  </si>
  <si>
    <t>の部分をクリックすると表示されます。</t>
  </si>
  <si>
    <t>ver2.0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</si>
</sst>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月&quot;"/>
    <numFmt numFmtId="177" formatCode="General&quot;月・決算&quot;"/>
    <numFmt numFmtId="178" formatCode="General&quot;月+決算&quot;"/>
    <numFmt numFmtId="179" formatCode="&quot;最&quot;&quot;小&quot;&quot;値&quot;&quot;＝&quot;\ #,##0;[Red]\-#,##0"/>
    <numFmt numFmtId="180" formatCode="&quot;最&quot;&quot;大&quot;&quot;値&quot;&quot;＝&quot;#,##0;[Red]\-#,##0"/>
  </numFmts>
  <fonts count="33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9.5"/>
      <name val="ＭＳ ゴシック"/>
      <family val="3"/>
    </font>
    <font>
      <b/>
      <sz val="14"/>
      <color indexed="48"/>
      <name val="ＭＳ ゴシック"/>
      <family val="3"/>
    </font>
    <font>
      <sz val="11"/>
      <color indexed="48"/>
      <name val="ＭＳ ゴシック"/>
      <family val="3"/>
    </font>
    <font>
      <sz val="11"/>
      <color indexed="12"/>
      <name val="ＭＳ ゴシック"/>
      <family val="3"/>
    </font>
    <font>
      <sz val="11.75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color indexed="55"/>
      <name val="ＭＳ ゴシック"/>
      <family val="3"/>
    </font>
    <font>
      <sz val="11"/>
      <color indexed="23"/>
      <name val="ＭＳ ゴシック"/>
      <family val="3"/>
    </font>
    <font>
      <sz val="10"/>
      <color indexed="23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8.5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0"/>
      <color indexed="55"/>
      <name val="ＭＳ ゴシック"/>
      <family val="3"/>
    </font>
    <font>
      <b/>
      <sz val="11"/>
      <color indexed="4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dashed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dashed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4" xfId="17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14" fontId="4" fillId="0" borderId="0" xfId="0" applyNumberFormat="1" applyFont="1" applyAlignment="1">
      <alignment vertical="center"/>
    </xf>
    <xf numFmtId="0" fontId="12" fillId="1" borderId="15" xfId="0" applyFont="1" applyFill="1" applyBorder="1" applyAlignment="1">
      <alignment vertical="center"/>
    </xf>
    <xf numFmtId="176" fontId="12" fillId="1" borderId="16" xfId="0" applyNumberFormat="1" applyFont="1" applyFill="1" applyBorder="1" applyAlignment="1">
      <alignment horizontal="center" vertical="center"/>
    </xf>
    <xf numFmtId="176" fontId="12" fillId="1" borderId="8" xfId="0" applyNumberFormat="1" applyFont="1" applyFill="1" applyBorder="1" applyAlignment="1">
      <alignment horizontal="center" vertical="center"/>
    </xf>
    <xf numFmtId="178" fontId="12" fillId="1" borderId="8" xfId="0" applyNumberFormat="1" applyFont="1" applyFill="1" applyBorder="1" applyAlignment="1">
      <alignment horizontal="center" vertical="center"/>
    </xf>
    <xf numFmtId="0" fontId="12" fillId="1" borderId="9" xfId="0" applyFont="1" applyFill="1" applyBorder="1" applyAlignment="1">
      <alignment horizontal="center" vertical="center"/>
    </xf>
    <xf numFmtId="0" fontId="12" fillId="1" borderId="17" xfId="0" applyFont="1" applyFill="1" applyBorder="1" applyAlignment="1">
      <alignment horizontal="distributed" vertical="top"/>
    </xf>
    <xf numFmtId="0" fontId="12" fillId="1" borderId="13" xfId="0" applyFont="1" applyFill="1" applyBorder="1" applyAlignment="1">
      <alignment horizontal="distributed" vertical="top"/>
    </xf>
    <xf numFmtId="0" fontId="12" fillId="1" borderId="13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17" applyBorder="1" applyAlignment="1">
      <alignment vertical="center"/>
    </xf>
    <xf numFmtId="178" fontId="12" fillId="1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0" fontId="4" fillId="0" borderId="24" xfId="0" applyFont="1" applyBorder="1" applyAlignment="1">
      <alignment horizontal="distributed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30" xfId="0" applyNumberFormat="1" applyFont="1" applyBorder="1" applyAlignment="1">
      <alignment horizontal="right" vertical="center"/>
    </xf>
    <xf numFmtId="38" fontId="4" fillId="0" borderId="31" xfId="0" applyNumberFormat="1" applyFont="1" applyBorder="1" applyAlignment="1">
      <alignment horizontal="right" vertical="center"/>
    </xf>
    <xf numFmtId="38" fontId="4" fillId="0" borderId="32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38" fontId="0" fillId="2" borderId="36" xfId="17" applyFill="1" applyBorder="1" applyAlignment="1" applyProtection="1">
      <alignment vertical="center"/>
      <protection locked="0"/>
    </xf>
    <xf numFmtId="38" fontId="0" fillId="2" borderId="37" xfId="17" applyFill="1" applyBorder="1" applyAlignment="1" applyProtection="1">
      <alignment vertical="center"/>
      <protection locked="0"/>
    </xf>
    <xf numFmtId="38" fontId="0" fillId="2" borderId="7" xfId="17" applyFill="1" applyBorder="1" applyAlignment="1" applyProtection="1">
      <alignment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12" fillId="1" borderId="38" xfId="0" applyNumberFormat="1" applyFont="1" applyFill="1" applyBorder="1" applyAlignment="1">
      <alignment horizontal="center" vertical="center"/>
    </xf>
    <xf numFmtId="38" fontId="12" fillId="1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17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horizontal="righ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0" fillId="0" borderId="5" xfId="0" applyNumberFormat="1" applyFill="1" applyBorder="1" applyAlignment="1" applyProtection="1">
      <alignment horizontal="center" vertical="center"/>
      <protection/>
    </xf>
    <xf numFmtId="38" fontId="0" fillId="0" borderId="36" xfId="17" applyFill="1" applyBorder="1" applyAlignment="1" applyProtection="1">
      <alignment vertical="center"/>
      <protection/>
    </xf>
    <xf numFmtId="176" fontId="0" fillId="0" borderId="1" xfId="0" applyNumberFormat="1" applyFill="1" applyBorder="1" applyAlignment="1" applyProtection="1">
      <alignment horizontal="center" vertical="center"/>
      <protection/>
    </xf>
    <xf numFmtId="38" fontId="0" fillId="0" borderId="37" xfId="17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38" fontId="0" fillId="0" borderId="7" xfId="17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0" fontId="21" fillId="0" borderId="41" xfId="0" applyFont="1" applyBorder="1" applyAlignment="1">
      <alignment/>
    </xf>
    <xf numFmtId="38" fontId="0" fillId="0" borderId="0" xfId="0" applyNumberFormat="1" applyAlignment="1">
      <alignment horizontal="left" vertical="center"/>
    </xf>
    <xf numFmtId="0" fontId="4" fillId="0" borderId="42" xfId="0" applyNumberFormat="1" applyFont="1" applyBorder="1" applyAlignment="1">
      <alignment horizontal="distributed" vertical="center"/>
    </xf>
    <xf numFmtId="38" fontId="4" fillId="0" borderId="43" xfId="17" applyFont="1" applyBorder="1" applyAlignment="1">
      <alignment horizontal="right" vertical="center"/>
    </xf>
    <xf numFmtId="0" fontId="4" fillId="0" borderId="44" xfId="0" applyNumberFormat="1" applyFont="1" applyBorder="1" applyAlignment="1">
      <alignment horizontal="distributed" vertical="center"/>
    </xf>
    <xf numFmtId="38" fontId="4" fillId="0" borderId="45" xfId="17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0" fillId="0" borderId="0" xfId="17" applyFont="1" applyAlignment="1">
      <alignment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38" fontId="22" fillId="0" borderId="0" xfId="17" applyFont="1" applyAlignment="1">
      <alignment/>
    </xf>
    <xf numFmtId="0" fontId="22" fillId="0" borderId="41" xfId="0" applyFont="1" applyBorder="1" applyAlignment="1">
      <alignment/>
    </xf>
    <xf numFmtId="38" fontId="0" fillId="0" borderId="46" xfId="17" applyFill="1" applyBorder="1" applyAlignment="1" applyProtection="1">
      <alignment horizontal="right" vertical="center"/>
      <protection/>
    </xf>
    <xf numFmtId="38" fontId="0" fillId="0" borderId="2" xfId="17" applyFill="1" applyBorder="1" applyAlignment="1" applyProtection="1">
      <alignment horizontal="right" vertical="center"/>
      <protection/>
    </xf>
    <xf numFmtId="38" fontId="0" fillId="0" borderId="4" xfId="17" applyFill="1" applyBorder="1" applyAlignment="1" applyProtection="1">
      <alignment horizontal="right" vertical="center"/>
      <protection/>
    </xf>
    <xf numFmtId="10" fontId="0" fillId="0" borderId="36" xfId="17" applyNumberFormat="1" applyFill="1" applyBorder="1" applyAlignment="1" applyProtection="1">
      <alignment vertical="center"/>
      <protection/>
    </xf>
    <xf numFmtId="10" fontId="0" fillId="0" borderId="37" xfId="17" applyNumberFormat="1" applyFill="1" applyBorder="1" applyAlignment="1" applyProtection="1">
      <alignment vertical="center"/>
      <protection/>
    </xf>
    <xf numFmtId="10" fontId="0" fillId="0" borderId="0" xfId="0" applyNumberFormat="1" applyBorder="1" applyAlignment="1">
      <alignment vertical="center"/>
    </xf>
    <xf numFmtId="10" fontId="22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0" fillId="0" borderId="0" xfId="17" applyNumberFormat="1" applyBorder="1" applyAlignment="1">
      <alignment vertical="center"/>
    </xf>
    <xf numFmtId="38" fontId="0" fillId="0" borderId="0" xfId="17" applyAlignment="1">
      <alignment/>
    </xf>
    <xf numFmtId="10" fontId="0" fillId="0" borderId="47" xfId="0" applyNumberFormat="1" applyFont="1" applyFill="1" applyBorder="1" applyAlignment="1">
      <alignment horizontal="center" vertical="center"/>
    </xf>
    <xf numFmtId="10" fontId="0" fillId="0" borderId="46" xfId="0" applyNumberFormat="1" applyFont="1" applyFill="1" applyBorder="1" applyAlignment="1">
      <alignment horizontal="center" vertical="center"/>
    </xf>
    <xf numFmtId="10" fontId="0" fillId="0" borderId="37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10" fontId="0" fillId="0" borderId="0" xfId="17" applyNumberFormat="1" applyFont="1" applyAlignment="1">
      <alignment/>
    </xf>
    <xf numFmtId="10" fontId="22" fillId="0" borderId="0" xfId="17" applyNumberFormat="1" applyFont="1" applyAlignment="1">
      <alignment/>
    </xf>
    <xf numFmtId="10" fontId="0" fillId="0" borderId="0" xfId="17" applyNumberFormat="1" applyFont="1" applyAlignment="1">
      <alignment horizontal="center" vertical="center"/>
    </xf>
    <xf numFmtId="10" fontId="4" fillId="0" borderId="43" xfId="17" applyNumberFormat="1" applyFont="1" applyBorder="1" applyAlignment="1">
      <alignment horizontal="right" vertical="center"/>
    </xf>
    <xf numFmtId="10" fontId="4" fillId="0" borderId="45" xfId="17" applyNumberFormat="1" applyFont="1" applyBorder="1" applyAlignment="1">
      <alignment horizontal="right" vertical="center"/>
    </xf>
    <xf numFmtId="10" fontId="0" fillId="0" borderId="0" xfId="17" applyNumberFormat="1" applyAlignment="1">
      <alignment/>
    </xf>
    <xf numFmtId="10" fontId="0" fillId="0" borderId="0" xfId="0" applyNumberFormat="1" applyAlignment="1">
      <alignment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14" xfId="0" applyNumberFormat="1" applyFont="1" applyFill="1" applyBorder="1" applyAlignment="1">
      <alignment horizontal="center" vertical="center"/>
    </xf>
    <xf numFmtId="0" fontId="25" fillId="2" borderId="16" xfId="0" applyFont="1" applyFill="1" applyBorder="1" applyAlignment="1" applyProtection="1">
      <alignment horizontal="distributed" vertical="center"/>
      <protection locked="0"/>
    </xf>
    <xf numFmtId="38" fontId="0" fillId="2" borderId="9" xfId="0" applyNumberFormat="1" applyFont="1" applyFill="1" applyBorder="1" applyAlignment="1" applyProtection="1">
      <alignment vertical="center"/>
      <protection locked="0"/>
    </xf>
    <xf numFmtId="38" fontId="22" fillId="0" borderId="0" xfId="0" applyNumberFormat="1" applyFont="1" applyAlignment="1">
      <alignment/>
    </xf>
    <xf numFmtId="38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38" fontId="22" fillId="0" borderId="0" xfId="17" applyFont="1" applyAlignment="1">
      <alignment horizontal="center" vertical="center"/>
    </xf>
    <xf numFmtId="10" fontId="22" fillId="0" borderId="0" xfId="17" applyNumberFormat="1" applyFont="1" applyAlignment="1">
      <alignment horizontal="center" vertical="center"/>
    </xf>
    <xf numFmtId="10" fontId="0" fillId="2" borderId="9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32" fillId="0" borderId="0" xfId="0" applyFont="1" applyAlignment="1">
      <alignment horizontal="left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10" fontId="0" fillId="0" borderId="31" xfId="17" applyNumberFormat="1" applyFill="1" applyBorder="1" applyAlignment="1" applyProtection="1">
      <alignment vertical="center"/>
      <protection/>
    </xf>
    <xf numFmtId="10" fontId="0" fillId="0" borderId="60" xfId="17" applyNumberFormat="1" applyFill="1" applyBorder="1" applyAlignment="1" applyProtection="1">
      <alignment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10" fontId="0" fillId="0" borderId="61" xfId="17" applyNumberFormat="1" applyFill="1" applyBorder="1" applyAlignment="1" applyProtection="1">
      <alignment horizontal="right" vertical="center"/>
      <protection/>
    </xf>
    <xf numFmtId="10" fontId="0" fillId="0" borderId="62" xfId="17" applyNumberFormat="1" applyFill="1" applyBorder="1" applyAlignment="1" applyProtection="1">
      <alignment horizontal="right" vertical="center"/>
      <protection/>
    </xf>
    <xf numFmtId="10" fontId="0" fillId="0" borderId="68" xfId="17" applyNumberFormat="1" applyFill="1" applyBorder="1" applyAlignment="1" applyProtection="1">
      <alignment horizontal="right" vertical="center"/>
      <protection/>
    </xf>
    <xf numFmtId="10" fontId="0" fillId="0" borderId="65" xfId="17" applyNumberFormat="1" applyFill="1" applyBorder="1" applyAlignment="1" applyProtection="1">
      <alignment horizontal="right" vertical="center"/>
      <protection/>
    </xf>
    <xf numFmtId="10" fontId="0" fillId="0" borderId="66" xfId="17" applyNumberFormat="1" applyFill="1" applyBorder="1" applyAlignment="1" applyProtection="1">
      <alignment horizontal="right" vertical="center"/>
      <protection/>
    </xf>
    <xf numFmtId="10" fontId="0" fillId="0" borderId="69" xfId="17" applyNumberFormat="1" applyFill="1" applyBorder="1" applyAlignment="1" applyProtection="1">
      <alignment horizontal="right" vertical="center"/>
      <protection/>
    </xf>
    <xf numFmtId="10" fontId="0" fillId="0" borderId="37" xfId="17" applyNumberForma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10" fontId="0" fillId="0" borderId="47" xfId="17" applyNumberForma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38" fontId="0" fillId="0" borderId="71" xfId="17" applyFill="1" applyBorder="1" applyAlignment="1" applyProtection="1">
      <alignment horizontal="right" vertical="center"/>
      <protection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6" fillId="0" borderId="7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38" fontId="0" fillId="0" borderId="77" xfId="17" applyFill="1" applyBorder="1" applyAlignment="1" applyProtection="1">
      <alignment horizontal="right" vertical="center"/>
      <protection/>
    </xf>
    <xf numFmtId="0" fontId="0" fillId="0" borderId="78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38" fontId="0" fillId="0" borderId="37" xfId="17" applyFill="1" applyBorder="1" applyAlignment="1" applyProtection="1">
      <alignment horizontal="right" vertical="center"/>
      <protection/>
    </xf>
    <xf numFmtId="38" fontId="0" fillId="0" borderId="7" xfId="17" applyFill="1" applyBorder="1" applyAlignment="1" applyProtection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2" borderId="80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0" fontId="8" fillId="2" borderId="76" xfId="0" applyFont="1" applyFill="1" applyBorder="1" applyAlignment="1" applyProtection="1">
      <alignment horizontal="center" vertical="center"/>
      <protection locked="0"/>
    </xf>
    <xf numFmtId="0" fontId="6" fillId="0" borderId="7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0" fillId="0" borderId="37" xfId="17" applyBorder="1" applyAlignment="1">
      <alignment horizontal="right" vertical="center"/>
    </xf>
    <xf numFmtId="38" fontId="0" fillId="0" borderId="71" xfId="17" applyBorder="1" applyAlignment="1">
      <alignment horizontal="right" vertical="center"/>
    </xf>
    <xf numFmtId="38" fontId="0" fillId="0" borderId="7" xfId="17" applyBorder="1" applyAlignment="1">
      <alignment horizontal="right" vertical="center"/>
    </xf>
    <xf numFmtId="38" fontId="0" fillId="0" borderId="77" xfId="17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2" borderId="37" xfId="17" applyFill="1" applyBorder="1" applyAlignment="1" applyProtection="1">
      <alignment horizontal="right" vertical="center"/>
      <protection locked="0"/>
    </xf>
    <xf numFmtId="38" fontId="0" fillId="2" borderId="7" xfId="17" applyFill="1" applyBorder="1" applyAlignment="1" applyProtection="1">
      <alignment horizontal="right" vertical="center"/>
      <protection locked="0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38" fontId="0" fillId="2" borderId="36" xfId="17" applyFill="1" applyBorder="1" applyAlignment="1" applyProtection="1">
      <alignment horizontal="right" vertical="center"/>
      <protection locked="0"/>
    </xf>
    <xf numFmtId="38" fontId="0" fillId="0" borderId="36" xfId="17" applyBorder="1" applyAlignment="1">
      <alignment horizontal="right" vertical="center"/>
    </xf>
    <xf numFmtId="38" fontId="0" fillId="0" borderId="81" xfId="17" applyBorder="1" applyAlignment="1">
      <alignment horizontal="right" vertical="center"/>
    </xf>
    <xf numFmtId="0" fontId="7" fillId="0" borderId="5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  <protection/>
    </xf>
    <xf numFmtId="38" fontId="0" fillId="0" borderId="47" xfId="17" applyFill="1" applyBorder="1" applyAlignment="1" applyProtection="1">
      <alignment horizontal="right" vertical="center"/>
      <protection/>
    </xf>
    <xf numFmtId="38" fontId="0" fillId="0" borderId="82" xfId="17" applyFill="1" applyBorder="1" applyAlignment="1" applyProtection="1">
      <alignment horizontal="right" vertical="center"/>
      <protection/>
    </xf>
    <xf numFmtId="0" fontId="0" fillId="0" borderId="83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22" fillId="0" borderId="0" xfId="0" applyFont="1" applyAlignment="1">
      <alignment horizontal="center"/>
    </xf>
    <xf numFmtId="3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0" fontId="6" fillId="0" borderId="0" xfId="0" applyFont="1" applyAlignment="1">
      <alignment horizontal="left"/>
    </xf>
    <xf numFmtId="38" fontId="26" fillId="0" borderId="15" xfId="0" applyNumberFormat="1" applyFont="1" applyBorder="1" applyAlignment="1" applyProtection="1">
      <alignment horizontal="left" vertical="center" indent="1"/>
      <protection hidden="1" locked="0"/>
    </xf>
    <xf numFmtId="0" fontId="26" fillId="0" borderId="75" xfId="0" applyFont="1" applyBorder="1" applyAlignment="1" applyProtection="1">
      <alignment vertical="center"/>
      <protection locked="0"/>
    </xf>
    <xf numFmtId="0" fontId="26" fillId="0" borderId="76" xfId="0" applyFont="1" applyBorder="1" applyAlignment="1" applyProtection="1">
      <alignment vertical="center"/>
      <protection locked="0"/>
    </xf>
    <xf numFmtId="38" fontId="0" fillId="0" borderId="2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0" fillId="0" borderId="46" xfId="0" applyNumberFormat="1" applyBorder="1" applyAlignment="1">
      <alignment vertical="center"/>
    </xf>
    <xf numFmtId="0" fontId="0" fillId="0" borderId="2" xfId="0" applyBorder="1" applyAlignment="1">
      <alignment/>
    </xf>
    <xf numFmtId="38" fontId="0" fillId="0" borderId="47" xfId="0" applyNumberFormat="1" applyBorder="1" applyAlignment="1">
      <alignment horizontal="right" vertical="center"/>
    </xf>
    <xf numFmtId="38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38" fontId="0" fillId="0" borderId="85" xfId="0" applyNumberForma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6" fillId="0" borderId="15" xfId="0" applyFont="1" applyBorder="1" applyAlignment="1">
      <alignment horizontal="left" vertical="center" indent="1"/>
    </xf>
    <xf numFmtId="0" fontId="26" fillId="0" borderId="75" xfId="0" applyFont="1" applyBorder="1" applyAlignment="1">
      <alignment horizontal="left" vertical="center" indent="1"/>
    </xf>
    <xf numFmtId="0" fontId="26" fillId="0" borderId="76" xfId="0" applyFont="1" applyBorder="1" applyAlignment="1">
      <alignment horizontal="left" vertical="center" indent="1"/>
    </xf>
    <xf numFmtId="38" fontId="0" fillId="0" borderId="31" xfId="0" applyNumberFormat="1" applyBorder="1" applyAlignment="1">
      <alignment horizontal="right" vertical="center"/>
    </xf>
    <xf numFmtId="38" fontId="0" fillId="0" borderId="36" xfId="0" applyNumberFormat="1" applyBorder="1" applyAlignment="1">
      <alignment horizontal="right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7" xfId="0" applyFont="1" applyFill="1" applyBorder="1" applyAlignment="1">
      <alignment horizontal="center" vertical="center"/>
    </xf>
    <xf numFmtId="0" fontId="18" fillId="3" borderId="8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35"/>
          <c:w val="0.8872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'月次推移1売上'!$B$7</c:f>
              <c:strCache>
                <c:ptCount val="1"/>
                <c:pt idx="0">
                  <c:v>当期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'月次推移1売上'!$B$9</c:f>
              <c:strCache>
                <c:ptCount val="1"/>
                <c:pt idx="0">
                  <c:v>１期前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'月次推移1売上'!$B$11</c:f>
              <c:strCache>
                <c:ptCount val="1"/>
                <c:pt idx="0">
                  <c:v>２期前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'月次推移1売上'!$C$11:$N$11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'月次推移1売上'!$B$13</c:f>
              <c:strCache>
                <c:ptCount val="1"/>
                <c:pt idx="0">
                  <c:v>３期前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'月次推移1売上'!$B$16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'集計（非表示）'!$G$41:$G$52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6207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"/>
          <c:y val="0.3155"/>
          <c:w val="0.09325"/>
          <c:h val="0.5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425"/>
          <c:w val="0.991"/>
          <c:h val="0.86275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'集計（非表示）'!$B$17:$B$52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'集計（非表示）'!$I$17:$I$52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'移動年計1売上'!$B$17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'集計（非表示）'!$B$17:$B$52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'集計（非表示）'!$L$17:$L$52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300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887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'月次推移2総利益'!$B$7</c:f>
              <c:strCache>
                <c:ptCount val="1"/>
                <c:pt idx="0">
                  <c:v>当期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'月次推移2総利益'!$C$7:$N$7</c:f>
              <c:numCache/>
            </c:numRef>
          </c:val>
          <c:smooth val="0"/>
        </c:ser>
        <c:ser>
          <c:idx val="2"/>
          <c:order val="1"/>
          <c:tx>
            <c:strRef>
              <c:f>'月次推移2総利益'!$B$9</c:f>
              <c:strCache>
                <c:ptCount val="1"/>
                <c:pt idx="0">
                  <c:v>１期前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'月次推移2総利益'!$C$9:$N$9</c:f>
              <c:numCache/>
            </c:numRef>
          </c:val>
          <c:smooth val="0"/>
        </c:ser>
        <c:ser>
          <c:idx val="4"/>
          <c:order val="2"/>
          <c:tx>
            <c:strRef>
              <c:f>'月次推移2総利益'!$B$11</c:f>
              <c:strCache>
                <c:ptCount val="1"/>
                <c:pt idx="0">
                  <c:v>２期前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'月次推移2総利益'!$C$11:$N$11</c:f>
              <c:numCache/>
            </c:numRef>
          </c:val>
          <c:smooth val="0"/>
        </c:ser>
        <c:ser>
          <c:idx val="6"/>
          <c:order val="3"/>
          <c:tx>
            <c:strRef>
              <c:f>'月次推移2総利益'!$B$13</c:f>
              <c:strCache>
                <c:ptCount val="1"/>
                <c:pt idx="0">
                  <c:v>３期前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'月次推移2総利益'!$C$13:$N$13</c:f>
              <c:numCache/>
            </c:numRef>
          </c:val>
          <c:smooth val="0"/>
        </c:ser>
        <c:ser>
          <c:idx val="8"/>
          <c:order val="4"/>
          <c:tx>
            <c:strRef>
              <c:f>'月次推移2総利益'!$B$16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'集計（非表示）'!$G$101:$G$112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5919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"/>
          <c:y val="0.27"/>
          <c:w val="0.09325"/>
          <c:h val="0.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625"/>
          <c:w val="0.991"/>
          <c:h val="0.858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'集計（非表示）'!$B$77:$B$112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'集計（非表示）'!$I$77:$I$112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'移動年計2総利益'!$B$17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'集計（非表示）'!$B$77:$B$112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'集計（非表示）'!$L$77:$L$112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513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25"/>
          <c:w val="0.991"/>
          <c:h val="0.83575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'集計（非表示）'!$B$187:$B$222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'集計（非表示）'!$I$187:$I$222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'移動年計3原価率'!$B$11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'集計（非表示）'!$B$187:$B$222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'集計（非表示）'!$L$187:$L$222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1658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0025"/>
          <c:y val="0.0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85</xdr:row>
      <xdr:rowOff>85725</xdr:rowOff>
    </xdr:from>
    <xdr:to>
      <xdr:col>2</xdr:col>
      <xdr:colOff>304800</xdr:colOff>
      <xdr:row>85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716750"/>
          <a:ext cx="657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161925</xdr:rowOff>
    </xdr:from>
    <xdr:to>
      <xdr:col>14</xdr:col>
      <xdr:colOff>819150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247650" y="3971925"/>
        <a:ext cx="132302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1</xdr:col>
      <xdr:colOff>609600</xdr:colOff>
      <xdr:row>16</xdr:row>
      <xdr:rowOff>66675</xdr:rowOff>
    </xdr:from>
    <xdr:ext cx="5153025" cy="352425"/>
    <xdr:sp>
      <xdr:nvSpPr>
        <xdr:cNvPr id="2" name="AutoShape 11"/>
        <xdr:cNvSpPr>
          <a:spLocks/>
        </xdr:cNvSpPr>
      </xdr:nvSpPr>
      <xdr:spPr>
        <a:xfrm>
          <a:off x="771525" y="3629025"/>
          <a:ext cx="5153025" cy="352425"/>
        </a:xfrm>
        <a:prstGeom prst="borderCallout2">
          <a:avLst>
            <a:gd name="adj1" fmla="val -54837"/>
            <a:gd name="adj2" fmla="val -66217"/>
            <a:gd name="adj3" fmla="val -54148"/>
            <a:gd name="adj4" fmla="val -17569"/>
            <a:gd name="adj5" fmla="val -51842"/>
            <a:gd name="adj6" fmla="val -17569"/>
            <a:gd name="adj7" fmla="val -32949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3</xdr:col>
      <xdr:colOff>276225</xdr:colOff>
      <xdr:row>0</xdr:row>
      <xdr:rowOff>85725</xdr:rowOff>
    </xdr:from>
    <xdr:to>
      <xdr:col>4</xdr:col>
      <xdr:colOff>419100</xdr:colOff>
      <xdr:row>0</xdr:row>
      <xdr:rowOff>476250</xdr:rowOff>
    </xdr:to>
    <xdr:sp macro="[0]!プレビュー">
      <xdr:nvSpPr>
        <xdr:cNvPr id="3" name="AutoShape 14"/>
        <xdr:cNvSpPr>
          <a:spLocks/>
        </xdr:cNvSpPr>
      </xdr:nvSpPr>
      <xdr:spPr>
        <a:xfrm>
          <a:off x="28384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590550</xdr:colOff>
      <xdr:row>0</xdr:row>
      <xdr:rowOff>85725</xdr:rowOff>
    </xdr:from>
    <xdr:to>
      <xdr:col>5</xdr:col>
      <xdr:colOff>733425</xdr:colOff>
      <xdr:row>0</xdr:row>
      <xdr:rowOff>476250</xdr:rowOff>
    </xdr:to>
    <xdr:sp macro="[0]!印刷">
      <xdr:nvSpPr>
        <xdr:cNvPr id="4" name="AutoShape 15"/>
        <xdr:cNvSpPr>
          <a:spLocks/>
        </xdr:cNvSpPr>
      </xdr:nvSpPr>
      <xdr:spPr>
        <a:xfrm>
          <a:off x="4067175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866775</xdr:colOff>
      <xdr:row>0</xdr:row>
      <xdr:rowOff>85725</xdr:rowOff>
    </xdr:from>
    <xdr:to>
      <xdr:col>7</xdr:col>
      <xdr:colOff>228600</xdr:colOff>
      <xdr:row>0</xdr:row>
      <xdr:rowOff>476250</xdr:rowOff>
    </xdr:to>
    <xdr:sp macro="[0]!印刷月次推移1グラフ">
      <xdr:nvSpPr>
        <xdr:cNvPr id="5" name="AutoShape 16"/>
        <xdr:cNvSpPr>
          <a:spLocks/>
        </xdr:cNvSpPr>
      </xdr:nvSpPr>
      <xdr:spPr>
        <a:xfrm>
          <a:off x="5257800" y="85725"/>
          <a:ext cx="119062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7</xdr:col>
      <xdr:colOff>371475</xdr:colOff>
      <xdr:row>0</xdr:row>
      <xdr:rowOff>85725</xdr:rowOff>
    </xdr:from>
    <xdr:to>
      <xdr:col>8</xdr:col>
      <xdr:colOff>514350</xdr:colOff>
      <xdr:row>0</xdr:row>
      <xdr:rowOff>476250</xdr:rowOff>
    </xdr:to>
    <xdr:sp macro="[0]!ジャンプ入力画面">
      <xdr:nvSpPr>
        <xdr:cNvPr id="6" name="AutoShape 17"/>
        <xdr:cNvSpPr>
          <a:spLocks/>
        </xdr:cNvSpPr>
      </xdr:nvSpPr>
      <xdr:spPr>
        <a:xfrm>
          <a:off x="65913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0</xdr:col>
      <xdr:colOff>152400</xdr:colOff>
      <xdr:row>0</xdr:row>
      <xdr:rowOff>76200</xdr:rowOff>
    </xdr:from>
    <xdr:to>
      <xdr:col>3</xdr:col>
      <xdr:colOff>104775</xdr:colOff>
      <xdr:row>0</xdr:row>
      <xdr:rowOff>466725</xdr:rowOff>
    </xdr:to>
    <xdr:sp macro="[0]!ジャンプ参照">
      <xdr:nvSpPr>
        <xdr:cNvPr id="7" name="AutoShape 18"/>
        <xdr:cNvSpPr>
          <a:spLocks/>
        </xdr:cNvSpPr>
      </xdr:nvSpPr>
      <xdr:spPr>
        <a:xfrm>
          <a:off x="152400" y="7620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17</xdr:row>
      <xdr:rowOff>123825</xdr:rowOff>
    </xdr:from>
    <xdr:to>
      <xdr:col>13</xdr:col>
      <xdr:colOff>609600</xdr:colOff>
      <xdr:row>33</xdr:row>
      <xdr:rowOff>66675</xdr:rowOff>
    </xdr:to>
    <xdr:graphicFrame>
      <xdr:nvGraphicFramePr>
        <xdr:cNvPr id="1" name="Chart 6"/>
        <xdr:cNvGraphicFramePr/>
      </xdr:nvGraphicFramePr>
      <xdr:xfrm>
        <a:off x="9525" y="3990975"/>
        <a:ext cx="13201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180975</xdr:colOff>
      <xdr:row>0</xdr:row>
      <xdr:rowOff>85725</xdr:rowOff>
    </xdr:from>
    <xdr:to>
      <xdr:col>8</xdr:col>
      <xdr:colOff>228600</xdr:colOff>
      <xdr:row>0</xdr:row>
      <xdr:rowOff>476250</xdr:rowOff>
    </xdr:to>
    <xdr:sp macro="[0]!ジャンプ入力画面">
      <xdr:nvSpPr>
        <xdr:cNvPr id="2" name="AutoShape 14"/>
        <xdr:cNvSpPr>
          <a:spLocks/>
        </xdr:cNvSpPr>
      </xdr:nvSpPr>
      <xdr:spPr>
        <a:xfrm>
          <a:off x="67246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447675</xdr:colOff>
      <xdr:row>0</xdr:row>
      <xdr:rowOff>85725</xdr:rowOff>
    </xdr:from>
    <xdr:to>
      <xdr:col>4</xdr:col>
      <xdr:colOff>495300</xdr:colOff>
      <xdr:row>0</xdr:row>
      <xdr:rowOff>476250</xdr:rowOff>
    </xdr:to>
    <xdr:sp macro="[0]!プレビュー">
      <xdr:nvSpPr>
        <xdr:cNvPr id="3" name="AutoShape 15"/>
        <xdr:cNvSpPr>
          <a:spLocks/>
        </xdr:cNvSpPr>
      </xdr:nvSpPr>
      <xdr:spPr>
        <a:xfrm>
          <a:off x="29527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666750</xdr:colOff>
      <xdr:row>0</xdr:row>
      <xdr:rowOff>85725</xdr:rowOff>
    </xdr:from>
    <xdr:to>
      <xdr:col>5</xdr:col>
      <xdr:colOff>714375</xdr:colOff>
      <xdr:row>0</xdr:row>
      <xdr:rowOff>476250</xdr:rowOff>
    </xdr:to>
    <xdr:sp macro="[0]!印刷">
      <xdr:nvSpPr>
        <xdr:cNvPr id="4" name="AutoShape 16"/>
        <xdr:cNvSpPr>
          <a:spLocks/>
        </xdr:cNvSpPr>
      </xdr:nvSpPr>
      <xdr:spPr>
        <a:xfrm>
          <a:off x="4181475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895350</xdr:colOff>
      <xdr:row>0</xdr:row>
      <xdr:rowOff>85725</xdr:rowOff>
    </xdr:from>
    <xdr:to>
      <xdr:col>7</xdr:col>
      <xdr:colOff>19050</xdr:colOff>
      <xdr:row>0</xdr:row>
      <xdr:rowOff>476250</xdr:rowOff>
    </xdr:to>
    <xdr:sp macro="[0]!印刷移動年計1グラフ">
      <xdr:nvSpPr>
        <xdr:cNvPr id="5" name="AutoShape 17"/>
        <xdr:cNvSpPr>
          <a:spLocks/>
        </xdr:cNvSpPr>
      </xdr:nvSpPr>
      <xdr:spPr>
        <a:xfrm>
          <a:off x="5419725" y="85725"/>
          <a:ext cx="1143000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0</xdr:col>
      <xdr:colOff>95250</xdr:colOff>
      <xdr:row>0</xdr:row>
      <xdr:rowOff>76200</xdr:rowOff>
    </xdr:from>
    <xdr:to>
      <xdr:col>3</xdr:col>
      <xdr:colOff>104775</xdr:colOff>
      <xdr:row>0</xdr:row>
      <xdr:rowOff>466725</xdr:rowOff>
    </xdr:to>
    <xdr:sp macro="[0]!ジャンプ参照">
      <xdr:nvSpPr>
        <xdr:cNvPr id="6" name="AutoShape 19"/>
        <xdr:cNvSpPr>
          <a:spLocks/>
        </xdr:cNvSpPr>
      </xdr:nvSpPr>
      <xdr:spPr>
        <a:xfrm>
          <a:off x="95250" y="7620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  <xdr:oneCellAnchor>
    <xdr:from>
      <xdr:col>1</xdr:col>
      <xdr:colOff>1143000</xdr:colOff>
      <xdr:row>17</xdr:row>
      <xdr:rowOff>76200</xdr:rowOff>
    </xdr:from>
    <xdr:ext cx="7800975" cy="400050"/>
    <xdr:sp>
      <xdr:nvSpPr>
        <xdr:cNvPr id="7" name="AutoShape 20"/>
        <xdr:cNvSpPr>
          <a:spLocks/>
        </xdr:cNvSpPr>
      </xdr:nvSpPr>
      <xdr:spPr>
        <a:xfrm>
          <a:off x="1304925" y="3943350"/>
          <a:ext cx="7800975" cy="400050"/>
        </a:xfrm>
        <a:prstGeom prst="borderCallout2">
          <a:avLst>
            <a:gd name="adj1" fmla="val -56546"/>
            <a:gd name="adj2" fmla="val -62194"/>
            <a:gd name="adj3" fmla="val -55175"/>
            <a:gd name="adj4" fmla="val -20731"/>
            <a:gd name="adj5" fmla="val -51217"/>
            <a:gd name="adj6" fmla="val -20731"/>
            <a:gd name="adj7" fmla="val -28083"/>
            <a:gd name="adj8" fmla="val -98782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（月次推移の基準値）×１２ の数値が表示されています。★上書きで、数値を入力することも出来ます。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38100</xdr:rowOff>
    </xdr:from>
    <xdr:to>
      <xdr:col>14</xdr:col>
      <xdr:colOff>847725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66700" y="3905250"/>
        <a:ext cx="132397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180975</xdr:colOff>
      <xdr:row>0</xdr:row>
      <xdr:rowOff>85725</xdr:rowOff>
    </xdr:from>
    <xdr:to>
      <xdr:col>8</xdr:col>
      <xdr:colOff>323850</xdr:colOff>
      <xdr:row>0</xdr:row>
      <xdr:rowOff>476250</xdr:rowOff>
    </xdr:to>
    <xdr:sp macro="[0]!ジャンプ入力画面">
      <xdr:nvSpPr>
        <xdr:cNvPr id="2" name="AutoShape 9"/>
        <xdr:cNvSpPr>
          <a:spLocks/>
        </xdr:cNvSpPr>
      </xdr:nvSpPr>
      <xdr:spPr>
        <a:xfrm>
          <a:off x="64008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238125</xdr:colOff>
      <xdr:row>0</xdr:row>
      <xdr:rowOff>95250</xdr:rowOff>
    </xdr:from>
    <xdr:to>
      <xdr:col>4</xdr:col>
      <xdr:colOff>381000</xdr:colOff>
      <xdr:row>0</xdr:row>
      <xdr:rowOff>485775</xdr:rowOff>
    </xdr:to>
    <xdr:sp macro="[0]!プレビュー">
      <xdr:nvSpPr>
        <xdr:cNvPr id="3" name="AutoShape 10"/>
        <xdr:cNvSpPr>
          <a:spLocks/>
        </xdr:cNvSpPr>
      </xdr:nvSpPr>
      <xdr:spPr>
        <a:xfrm>
          <a:off x="2800350" y="95250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5</xdr:col>
      <xdr:colOff>771525</xdr:colOff>
      <xdr:row>0</xdr:row>
      <xdr:rowOff>85725</xdr:rowOff>
    </xdr:from>
    <xdr:to>
      <xdr:col>7</xdr:col>
      <xdr:colOff>95250</xdr:colOff>
      <xdr:row>0</xdr:row>
      <xdr:rowOff>476250</xdr:rowOff>
    </xdr:to>
    <xdr:sp macro="[0]!印刷月次推移2グラフ">
      <xdr:nvSpPr>
        <xdr:cNvPr id="4" name="AutoShape 11"/>
        <xdr:cNvSpPr>
          <a:spLocks/>
        </xdr:cNvSpPr>
      </xdr:nvSpPr>
      <xdr:spPr>
        <a:xfrm>
          <a:off x="5162550" y="85725"/>
          <a:ext cx="115252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4</xdr:col>
      <xdr:colOff>523875</xdr:colOff>
      <xdr:row>0</xdr:row>
      <xdr:rowOff>85725</xdr:rowOff>
    </xdr:from>
    <xdr:to>
      <xdr:col>5</xdr:col>
      <xdr:colOff>666750</xdr:colOff>
      <xdr:row>0</xdr:row>
      <xdr:rowOff>476250</xdr:rowOff>
    </xdr:to>
    <xdr:sp macro="[0]!印刷">
      <xdr:nvSpPr>
        <xdr:cNvPr id="5" name="AutoShape 12"/>
        <xdr:cNvSpPr>
          <a:spLocks/>
        </xdr:cNvSpPr>
      </xdr:nvSpPr>
      <xdr:spPr>
        <a:xfrm>
          <a:off x="40005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oneCellAnchor>
    <xdr:from>
      <xdr:col>1</xdr:col>
      <xdr:colOff>723900</xdr:colOff>
      <xdr:row>16</xdr:row>
      <xdr:rowOff>57150</xdr:rowOff>
    </xdr:from>
    <xdr:ext cx="5153025" cy="361950"/>
    <xdr:sp>
      <xdr:nvSpPr>
        <xdr:cNvPr id="6" name="AutoShape 14"/>
        <xdr:cNvSpPr>
          <a:spLocks/>
        </xdr:cNvSpPr>
      </xdr:nvSpPr>
      <xdr:spPr>
        <a:xfrm>
          <a:off x="885825" y="3676650"/>
          <a:ext cx="5153025" cy="361950"/>
        </a:xfrm>
        <a:prstGeom prst="borderCallout2">
          <a:avLst>
            <a:gd name="adj1" fmla="val -57143"/>
            <a:gd name="adj2" fmla="val -63513"/>
            <a:gd name="adj3" fmla="val -55990"/>
            <a:gd name="adj4" fmla="val -17569"/>
            <a:gd name="adj5" fmla="val -51842"/>
            <a:gd name="adj6" fmla="val -17569"/>
            <a:gd name="adj7" fmla="val -35254"/>
            <a:gd name="adj8" fmla="val -131083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0</xdr:col>
      <xdr:colOff>104775</xdr:colOff>
      <xdr:row>0</xdr:row>
      <xdr:rowOff>95250</xdr:rowOff>
    </xdr:from>
    <xdr:to>
      <xdr:col>3</xdr:col>
      <xdr:colOff>57150</xdr:colOff>
      <xdr:row>0</xdr:row>
      <xdr:rowOff>485775</xdr:rowOff>
    </xdr:to>
    <xdr:sp macro="[0]!ジャンプ参照">
      <xdr:nvSpPr>
        <xdr:cNvPr id="7" name="AutoShape 15"/>
        <xdr:cNvSpPr>
          <a:spLocks/>
        </xdr:cNvSpPr>
      </xdr:nvSpPr>
      <xdr:spPr>
        <a:xfrm>
          <a:off x="104775" y="9525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13</xdr:col>
      <xdr:colOff>590550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4533900"/>
        <a:ext cx="13192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9525</xdr:colOff>
      <xdr:row>0</xdr:row>
      <xdr:rowOff>66675</xdr:rowOff>
    </xdr:from>
    <xdr:to>
      <xdr:col>8</xdr:col>
      <xdr:colOff>57150</xdr:colOff>
      <xdr:row>0</xdr:row>
      <xdr:rowOff>457200</xdr:rowOff>
    </xdr:to>
    <xdr:sp macro="[0]!ジャンプ入力画面">
      <xdr:nvSpPr>
        <xdr:cNvPr id="2" name="AutoShape 11"/>
        <xdr:cNvSpPr>
          <a:spLocks/>
        </xdr:cNvSpPr>
      </xdr:nvSpPr>
      <xdr:spPr>
        <a:xfrm>
          <a:off x="6553200" y="666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200025</xdr:colOff>
      <xdr:row>0</xdr:row>
      <xdr:rowOff>85725</xdr:rowOff>
    </xdr:from>
    <xdr:to>
      <xdr:col>4</xdr:col>
      <xdr:colOff>247650</xdr:colOff>
      <xdr:row>0</xdr:row>
      <xdr:rowOff>476250</xdr:rowOff>
    </xdr:to>
    <xdr:sp macro="[0]!プレビュー">
      <xdr:nvSpPr>
        <xdr:cNvPr id="3" name="AutoShape 12"/>
        <xdr:cNvSpPr>
          <a:spLocks/>
        </xdr:cNvSpPr>
      </xdr:nvSpPr>
      <xdr:spPr>
        <a:xfrm>
          <a:off x="27051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428625</xdr:colOff>
      <xdr:row>0</xdr:row>
      <xdr:rowOff>76200</xdr:rowOff>
    </xdr:from>
    <xdr:to>
      <xdr:col>5</xdr:col>
      <xdr:colOff>476250</xdr:colOff>
      <xdr:row>0</xdr:row>
      <xdr:rowOff>466725</xdr:rowOff>
    </xdr:to>
    <xdr:sp macro="[0]!印刷">
      <xdr:nvSpPr>
        <xdr:cNvPr id="4" name="AutoShape 13"/>
        <xdr:cNvSpPr>
          <a:spLocks/>
        </xdr:cNvSpPr>
      </xdr:nvSpPr>
      <xdr:spPr>
        <a:xfrm>
          <a:off x="3943350" y="76200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704850</xdr:colOff>
      <xdr:row>0</xdr:row>
      <xdr:rowOff>76200</xdr:rowOff>
    </xdr:from>
    <xdr:to>
      <xdr:col>6</xdr:col>
      <xdr:colOff>866775</xdr:colOff>
      <xdr:row>0</xdr:row>
      <xdr:rowOff>466725</xdr:rowOff>
    </xdr:to>
    <xdr:sp macro="[0]!印刷移動年計2グラフ">
      <xdr:nvSpPr>
        <xdr:cNvPr id="5" name="AutoShape 14"/>
        <xdr:cNvSpPr>
          <a:spLocks/>
        </xdr:cNvSpPr>
      </xdr:nvSpPr>
      <xdr:spPr>
        <a:xfrm>
          <a:off x="5229225" y="76200"/>
          <a:ext cx="11715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oneCellAnchor>
    <xdr:from>
      <xdr:col>1</xdr:col>
      <xdr:colOff>1000125</xdr:colOff>
      <xdr:row>17</xdr:row>
      <xdr:rowOff>57150</xdr:rowOff>
    </xdr:from>
    <xdr:ext cx="7800975" cy="400050"/>
    <xdr:sp>
      <xdr:nvSpPr>
        <xdr:cNvPr id="6" name="AutoShape 15"/>
        <xdr:cNvSpPr>
          <a:spLocks/>
        </xdr:cNvSpPr>
      </xdr:nvSpPr>
      <xdr:spPr>
        <a:xfrm>
          <a:off x="1162050" y="4038600"/>
          <a:ext cx="7800975" cy="400050"/>
        </a:xfrm>
        <a:prstGeom prst="borderCallout2">
          <a:avLst>
            <a:gd name="adj1" fmla="val -56087"/>
            <a:gd name="adj2" fmla="val -57314"/>
            <a:gd name="adj3" fmla="val -54870"/>
            <a:gd name="adj4" fmla="val -20731"/>
            <a:gd name="adj5" fmla="val -51217"/>
            <a:gd name="adj6" fmla="val -20731"/>
            <a:gd name="adj7" fmla="val -29907"/>
            <a:gd name="adj8" fmla="val -84148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（月次推移の基準値）×１２ の数値が表示されています。★上書きで、数値を入力することも出来ます。</a:t>
          </a:r>
        </a:p>
      </xdr:txBody>
    </xdr:sp>
    <xdr:clientData fPrintsWithSheet="0"/>
  </xdr:oneCellAnchor>
  <xdr:twoCellAnchor editAs="absolute">
    <xdr:from>
      <xdr:col>0</xdr:col>
      <xdr:colOff>38100</xdr:colOff>
      <xdr:row>0</xdr:row>
      <xdr:rowOff>85725</xdr:rowOff>
    </xdr:from>
    <xdr:to>
      <xdr:col>3</xdr:col>
      <xdr:colOff>47625</xdr:colOff>
      <xdr:row>0</xdr:row>
      <xdr:rowOff>476250</xdr:rowOff>
    </xdr:to>
    <xdr:sp macro="[0]!ジャンプ参照">
      <xdr:nvSpPr>
        <xdr:cNvPr id="7" name="AutoShape 17"/>
        <xdr:cNvSpPr>
          <a:spLocks/>
        </xdr:cNvSpPr>
      </xdr:nvSpPr>
      <xdr:spPr>
        <a:xfrm>
          <a:off x="38100" y="85725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13</xdr:row>
      <xdr:rowOff>104775</xdr:rowOff>
    </xdr:from>
    <xdr:to>
      <xdr:col>13</xdr:col>
      <xdr:colOff>904875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04800" y="3657600"/>
        <a:ext cx="13201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104775</xdr:colOff>
      <xdr:row>0</xdr:row>
      <xdr:rowOff>104775</xdr:rowOff>
    </xdr:from>
    <xdr:to>
      <xdr:col>8</xdr:col>
      <xdr:colOff>152400</xdr:colOff>
      <xdr:row>0</xdr:row>
      <xdr:rowOff>495300</xdr:rowOff>
    </xdr:to>
    <xdr:sp macro="[0]!ジャンプ入力画面">
      <xdr:nvSpPr>
        <xdr:cNvPr id="2" name="AutoShape 8"/>
        <xdr:cNvSpPr>
          <a:spLocks/>
        </xdr:cNvSpPr>
      </xdr:nvSpPr>
      <xdr:spPr>
        <a:xfrm>
          <a:off x="6648450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438150</xdr:colOff>
      <xdr:row>0</xdr:row>
      <xdr:rowOff>104775</xdr:rowOff>
    </xdr:from>
    <xdr:to>
      <xdr:col>4</xdr:col>
      <xdr:colOff>485775</xdr:colOff>
      <xdr:row>0</xdr:row>
      <xdr:rowOff>495300</xdr:rowOff>
    </xdr:to>
    <xdr:sp macro="[0]!プレビュー">
      <xdr:nvSpPr>
        <xdr:cNvPr id="3" name="AutoShape 9"/>
        <xdr:cNvSpPr>
          <a:spLocks/>
        </xdr:cNvSpPr>
      </xdr:nvSpPr>
      <xdr:spPr>
        <a:xfrm>
          <a:off x="2943225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619125</xdr:colOff>
      <xdr:row>0</xdr:row>
      <xdr:rowOff>104775</xdr:rowOff>
    </xdr:from>
    <xdr:to>
      <xdr:col>5</xdr:col>
      <xdr:colOff>666750</xdr:colOff>
      <xdr:row>0</xdr:row>
      <xdr:rowOff>495300</xdr:rowOff>
    </xdr:to>
    <xdr:sp macro="[0]!印刷">
      <xdr:nvSpPr>
        <xdr:cNvPr id="4" name="AutoShape 10"/>
        <xdr:cNvSpPr>
          <a:spLocks/>
        </xdr:cNvSpPr>
      </xdr:nvSpPr>
      <xdr:spPr>
        <a:xfrm>
          <a:off x="4133850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828675</xdr:colOff>
      <xdr:row>0</xdr:row>
      <xdr:rowOff>104775</xdr:rowOff>
    </xdr:from>
    <xdr:to>
      <xdr:col>6</xdr:col>
      <xdr:colOff>942975</xdr:colOff>
      <xdr:row>0</xdr:row>
      <xdr:rowOff>495300</xdr:rowOff>
    </xdr:to>
    <xdr:sp macro="[0]!印刷移動年計3グラフ">
      <xdr:nvSpPr>
        <xdr:cNvPr id="5" name="AutoShape 11"/>
        <xdr:cNvSpPr>
          <a:spLocks/>
        </xdr:cNvSpPr>
      </xdr:nvSpPr>
      <xdr:spPr>
        <a:xfrm>
          <a:off x="5353050" y="104775"/>
          <a:ext cx="1123950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oneCellAnchor>
    <xdr:from>
      <xdr:col>1</xdr:col>
      <xdr:colOff>704850</xdr:colOff>
      <xdr:row>11</xdr:row>
      <xdr:rowOff>66675</xdr:rowOff>
    </xdr:from>
    <xdr:ext cx="5153025" cy="361950"/>
    <xdr:sp>
      <xdr:nvSpPr>
        <xdr:cNvPr id="6" name="AutoShape 13"/>
        <xdr:cNvSpPr>
          <a:spLocks/>
        </xdr:cNvSpPr>
      </xdr:nvSpPr>
      <xdr:spPr>
        <a:xfrm>
          <a:off x="866775" y="3190875"/>
          <a:ext cx="5153025" cy="361950"/>
        </a:xfrm>
        <a:prstGeom prst="borderCallout2">
          <a:avLst>
            <a:gd name="adj1" fmla="val -56222"/>
            <a:gd name="adj2" fmla="val -60810"/>
            <a:gd name="adj3" fmla="val -54837"/>
            <a:gd name="adj4" fmla="val -17569"/>
            <a:gd name="adj5" fmla="val -51842"/>
            <a:gd name="adj6" fmla="val -17569"/>
            <a:gd name="adj7" fmla="val -34791"/>
            <a:gd name="adj8" fmla="val -109458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1</xdr:col>
      <xdr:colOff>47625</xdr:colOff>
      <xdr:row>0</xdr:row>
      <xdr:rowOff>104775</xdr:rowOff>
    </xdr:from>
    <xdr:to>
      <xdr:col>3</xdr:col>
      <xdr:colOff>228600</xdr:colOff>
      <xdr:row>0</xdr:row>
      <xdr:rowOff>495300</xdr:rowOff>
    </xdr:to>
    <xdr:sp macro="[0]!ジャンプ参照">
      <xdr:nvSpPr>
        <xdr:cNvPr id="7" name="AutoShape 14"/>
        <xdr:cNvSpPr>
          <a:spLocks/>
        </xdr:cNvSpPr>
      </xdr:nvSpPr>
      <xdr:spPr>
        <a:xfrm>
          <a:off x="209550" y="104775"/>
          <a:ext cx="2524125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10</xdr:row>
      <xdr:rowOff>19050</xdr:rowOff>
    </xdr:from>
    <xdr:to>
      <xdr:col>9</xdr:col>
      <xdr:colOff>485775</xdr:colOff>
      <xdr:row>22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476625"/>
          <a:ext cx="2857500" cy="2181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152400</xdr:colOff>
      <xdr:row>23</xdr:row>
      <xdr:rowOff>66675</xdr:rowOff>
    </xdr:from>
    <xdr:to>
      <xdr:col>12</xdr:col>
      <xdr:colOff>323850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5876925"/>
          <a:ext cx="4457700" cy="3105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57150</xdr:rowOff>
    </xdr:from>
    <xdr:to>
      <xdr:col>12</xdr:col>
      <xdr:colOff>114300</xdr:colOff>
      <xdr:row>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47750"/>
          <a:ext cx="862965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114300</xdr:colOff>
      <xdr:row>2</xdr:row>
      <xdr:rowOff>1038225</xdr:rowOff>
    </xdr:from>
    <xdr:to>
      <xdr:col>12</xdr:col>
      <xdr:colOff>228600</xdr:colOff>
      <xdr:row>7</xdr:row>
      <xdr:rowOff>38100</xdr:rowOff>
    </xdr:to>
    <xdr:sp>
      <xdr:nvSpPr>
        <xdr:cNvPr id="4" name="Oval 8"/>
        <xdr:cNvSpPr>
          <a:spLocks/>
        </xdr:cNvSpPr>
      </xdr:nvSpPr>
      <xdr:spPr>
        <a:xfrm>
          <a:off x="981075" y="2028825"/>
          <a:ext cx="8686800" cy="838200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
最小値が低いため、空白になってしまう部分</a:t>
          </a:r>
        </a:p>
      </xdr:txBody>
    </xdr:sp>
    <xdr:clientData/>
  </xdr:twoCellAnchor>
  <xdr:twoCellAnchor>
    <xdr:from>
      <xdr:col>5</xdr:col>
      <xdr:colOff>190500</xdr:colOff>
      <xdr:row>10</xdr:row>
      <xdr:rowOff>152400</xdr:rowOff>
    </xdr:from>
    <xdr:to>
      <xdr:col>6</xdr:col>
      <xdr:colOff>838200</xdr:colOff>
      <xdr:row>11</xdr:row>
      <xdr:rowOff>171450</xdr:rowOff>
    </xdr:to>
    <xdr:sp>
      <xdr:nvSpPr>
        <xdr:cNvPr id="5" name="Line 9"/>
        <xdr:cNvSpPr>
          <a:spLocks/>
        </xdr:cNvSpPr>
      </xdr:nvSpPr>
      <xdr:spPr>
        <a:xfrm>
          <a:off x="3629025" y="3609975"/>
          <a:ext cx="1504950" cy="2000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161925</xdr:rowOff>
    </xdr:from>
    <xdr:to>
      <xdr:col>9</xdr:col>
      <xdr:colOff>361950</xdr:colOff>
      <xdr:row>17</xdr:row>
      <xdr:rowOff>19050</xdr:rowOff>
    </xdr:to>
    <xdr:sp>
      <xdr:nvSpPr>
        <xdr:cNvPr id="6" name="Oval 10"/>
        <xdr:cNvSpPr>
          <a:spLocks/>
        </xdr:cNvSpPr>
      </xdr:nvSpPr>
      <xdr:spPr>
        <a:xfrm>
          <a:off x="5057775" y="4524375"/>
          <a:ext cx="217170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38100</xdr:rowOff>
    </xdr:from>
    <xdr:to>
      <xdr:col>9</xdr:col>
      <xdr:colOff>723900</xdr:colOff>
      <xdr:row>29</xdr:row>
      <xdr:rowOff>19050</xdr:rowOff>
    </xdr:to>
    <xdr:sp>
      <xdr:nvSpPr>
        <xdr:cNvPr id="7" name="Oval 11"/>
        <xdr:cNvSpPr>
          <a:spLocks/>
        </xdr:cNvSpPr>
      </xdr:nvSpPr>
      <xdr:spPr>
        <a:xfrm>
          <a:off x="5257800" y="6600825"/>
          <a:ext cx="2333625" cy="438150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19050</xdr:rowOff>
    </xdr:from>
    <xdr:to>
      <xdr:col>7</xdr:col>
      <xdr:colOff>9525</xdr:colOff>
      <xdr:row>20</xdr:row>
      <xdr:rowOff>95250</xdr:rowOff>
    </xdr:to>
    <xdr:sp>
      <xdr:nvSpPr>
        <xdr:cNvPr id="8" name="Line 12"/>
        <xdr:cNvSpPr>
          <a:spLocks/>
        </xdr:cNvSpPr>
      </xdr:nvSpPr>
      <xdr:spPr>
        <a:xfrm flipV="1">
          <a:off x="3057525" y="4743450"/>
          <a:ext cx="2105025" cy="6191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24</xdr:row>
      <xdr:rowOff>123825</xdr:rowOff>
    </xdr:from>
    <xdr:to>
      <xdr:col>8</xdr:col>
      <xdr:colOff>581025</xdr:colOff>
      <xdr:row>25</xdr:row>
      <xdr:rowOff>161925</xdr:rowOff>
    </xdr:to>
    <xdr:sp>
      <xdr:nvSpPr>
        <xdr:cNvPr id="9" name="Oval 13"/>
        <xdr:cNvSpPr>
          <a:spLocks/>
        </xdr:cNvSpPr>
      </xdr:nvSpPr>
      <xdr:spPr>
        <a:xfrm>
          <a:off x="5905500" y="6115050"/>
          <a:ext cx="68580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10</xdr:col>
      <xdr:colOff>161925</xdr:colOff>
      <xdr:row>26</xdr:row>
      <xdr:rowOff>9525</xdr:rowOff>
    </xdr:from>
    <xdr:to>
      <xdr:col>12</xdr:col>
      <xdr:colOff>161925</xdr:colOff>
      <xdr:row>27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7886700" y="6362700"/>
          <a:ext cx="1714500" cy="342900"/>
        </a:xfrm>
        <a:prstGeom prst="wedgeRectCallout">
          <a:avLst>
            <a:gd name="adj1" fmla="val -7430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数値を入力（変更）</a:t>
          </a:r>
        </a:p>
      </xdr:txBody>
    </xdr:sp>
    <xdr:clientData/>
  </xdr:twoCellAnchor>
  <xdr:twoCellAnchor>
    <xdr:from>
      <xdr:col>4</xdr:col>
      <xdr:colOff>238125</xdr:colOff>
      <xdr:row>24</xdr:row>
      <xdr:rowOff>142875</xdr:rowOff>
    </xdr:from>
    <xdr:to>
      <xdr:col>7</xdr:col>
      <xdr:colOff>742950</xdr:colOff>
      <xdr:row>25</xdr:row>
      <xdr:rowOff>28575</xdr:rowOff>
    </xdr:to>
    <xdr:sp>
      <xdr:nvSpPr>
        <xdr:cNvPr id="11" name="Line 15"/>
        <xdr:cNvSpPr>
          <a:spLocks/>
        </xdr:cNvSpPr>
      </xdr:nvSpPr>
      <xdr:spPr>
        <a:xfrm>
          <a:off x="2819400" y="6134100"/>
          <a:ext cx="3076575" cy="6667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19050</xdr:rowOff>
    </xdr:from>
    <xdr:to>
      <xdr:col>7</xdr:col>
      <xdr:colOff>266700</xdr:colOff>
      <xdr:row>27</xdr:row>
      <xdr:rowOff>219075</xdr:rowOff>
    </xdr:to>
    <xdr:sp>
      <xdr:nvSpPr>
        <xdr:cNvPr id="12" name="Line 16"/>
        <xdr:cNvSpPr>
          <a:spLocks/>
        </xdr:cNvSpPr>
      </xdr:nvSpPr>
      <xdr:spPr>
        <a:xfrm>
          <a:off x="3524250" y="6581775"/>
          <a:ext cx="1895475" cy="2000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0</xdr:col>
      <xdr:colOff>285750</xdr:colOff>
      <xdr:row>0</xdr:row>
      <xdr:rowOff>47625</xdr:rowOff>
    </xdr:from>
    <xdr:to>
      <xdr:col>3</xdr:col>
      <xdr:colOff>390525</xdr:colOff>
      <xdr:row>0</xdr:row>
      <xdr:rowOff>342900</xdr:rowOff>
    </xdr:to>
    <xdr:sp macro="[0]!ジャンプ月次推移1">
      <xdr:nvSpPr>
        <xdr:cNvPr id="13" name="AutoShape 18"/>
        <xdr:cNvSpPr>
          <a:spLocks/>
        </xdr:cNvSpPr>
      </xdr:nvSpPr>
      <xdr:spPr>
        <a:xfrm>
          <a:off x="285750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月次推移1グラフ画面</a:t>
          </a:r>
        </a:p>
      </xdr:txBody>
    </xdr:sp>
    <xdr:clientData fLocksWithSheet="0" fPrintsWithSheet="0"/>
  </xdr:twoCellAnchor>
  <xdr:twoCellAnchor>
    <xdr:from>
      <xdr:col>3</xdr:col>
      <xdr:colOff>695325</xdr:colOff>
      <xdr:row>32</xdr:row>
      <xdr:rowOff>133350</xdr:rowOff>
    </xdr:from>
    <xdr:to>
      <xdr:col>10</xdr:col>
      <xdr:colOff>114300</xdr:colOff>
      <xdr:row>39</xdr:row>
      <xdr:rowOff>0</xdr:rowOff>
    </xdr:to>
    <xdr:sp>
      <xdr:nvSpPr>
        <xdr:cNvPr id="14" name="Line 19"/>
        <xdr:cNvSpPr>
          <a:spLocks/>
        </xdr:cNvSpPr>
      </xdr:nvSpPr>
      <xdr:spPr>
        <a:xfrm>
          <a:off x="2419350" y="7696200"/>
          <a:ext cx="5419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3</xdr:col>
      <xdr:colOff>542925</xdr:colOff>
      <xdr:row>0</xdr:row>
      <xdr:rowOff>47625</xdr:rowOff>
    </xdr:from>
    <xdr:to>
      <xdr:col>5</xdr:col>
      <xdr:colOff>666750</xdr:colOff>
      <xdr:row>0</xdr:row>
      <xdr:rowOff>342900</xdr:rowOff>
    </xdr:to>
    <xdr:sp macro="[0]!ジャンプ月次推移2">
      <xdr:nvSpPr>
        <xdr:cNvPr id="15" name="AutoShape 22"/>
        <xdr:cNvSpPr>
          <a:spLocks/>
        </xdr:cNvSpPr>
      </xdr:nvSpPr>
      <xdr:spPr>
        <a:xfrm>
          <a:off x="2266950" y="47625"/>
          <a:ext cx="1838325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月次推移２グラフ画面</a:t>
          </a:r>
        </a:p>
      </xdr:txBody>
    </xdr:sp>
    <xdr:clientData fLocksWithSheet="0" fPrintsWithSheet="0"/>
  </xdr:twoCellAnchor>
  <xdr:twoCellAnchor editAs="absolute">
    <xdr:from>
      <xdr:col>5</xdr:col>
      <xdr:colOff>838200</xdr:colOff>
      <xdr:row>0</xdr:row>
      <xdr:rowOff>47625</xdr:rowOff>
    </xdr:from>
    <xdr:to>
      <xdr:col>8</xdr:col>
      <xdr:colOff>95250</xdr:colOff>
      <xdr:row>0</xdr:row>
      <xdr:rowOff>342900</xdr:rowOff>
    </xdr:to>
    <xdr:sp macro="[0]!ジャンプ移動年計1">
      <xdr:nvSpPr>
        <xdr:cNvPr id="16" name="AutoShape 23"/>
        <xdr:cNvSpPr>
          <a:spLocks/>
        </xdr:cNvSpPr>
      </xdr:nvSpPr>
      <xdr:spPr>
        <a:xfrm>
          <a:off x="4276725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移動年計1グラフ画面</a:t>
          </a:r>
        </a:p>
      </xdr:txBody>
    </xdr:sp>
    <xdr:clientData fLocksWithSheet="0" fPrintsWithSheet="0"/>
  </xdr:twoCellAnchor>
  <xdr:twoCellAnchor editAs="absolute">
    <xdr:from>
      <xdr:col>8</xdr:col>
      <xdr:colOff>285750</xdr:colOff>
      <xdr:row>0</xdr:row>
      <xdr:rowOff>47625</xdr:rowOff>
    </xdr:from>
    <xdr:to>
      <xdr:col>10</xdr:col>
      <xdr:colOff>409575</xdr:colOff>
      <xdr:row>0</xdr:row>
      <xdr:rowOff>342900</xdr:rowOff>
    </xdr:to>
    <xdr:sp macro="[0]!ジャンプ移動年計2">
      <xdr:nvSpPr>
        <xdr:cNvPr id="17" name="AutoShape 24"/>
        <xdr:cNvSpPr>
          <a:spLocks/>
        </xdr:cNvSpPr>
      </xdr:nvSpPr>
      <xdr:spPr>
        <a:xfrm>
          <a:off x="6296025" y="47625"/>
          <a:ext cx="1838325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移動年計２グラフ画面</a:t>
          </a:r>
        </a:p>
      </xdr:txBody>
    </xdr:sp>
    <xdr:clientData fLocksWithSheet="0" fPrintsWithSheet="0"/>
  </xdr:twoCellAnchor>
  <xdr:twoCellAnchor editAs="absolute">
    <xdr:from>
      <xdr:col>10</xdr:col>
      <xdr:colOff>561975</xdr:colOff>
      <xdr:row>0</xdr:row>
      <xdr:rowOff>47625</xdr:rowOff>
    </xdr:from>
    <xdr:to>
      <xdr:col>12</xdr:col>
      <xdr:colOff>676275</xdr:colOff>
      <xdr:row>0</xdr:row>
      <xdr:rowOff>342900</xdr:rowOff>
    </xdr:to>
    <xdr:sp macro="[0]!ジャンプ移動年計3">
      <xdr:nvSpPr>
        <xdr:cNvPr id="18" name="AutoShape 25"/>
        <xdr:cNvSpPr>
          <a:spLocks/>
        </xdr:cNvSpPr>
      </xdr:nvSpPr>
      <xdr:spPr>
        <a:xfrm>
          <a:off x="8286750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移動年計３グラフ画面</a:t>
          </a:r>
        </a:p>
      </xdr:txBody>
    </xdr:sp>
    <xdr:clientData fLocksWithSheet="0" fPrintsWithSheet="0"/>
  </xdr:twoCellAnchor>
  <xdr:twoCellAnchor editAs="absolute">
    <xdr:from>
      <xdr:col>0</xdr:col>
      <xdr:colOff>314325</xdr:colOff>
      <xdr:row>0</xdr:row>
      <xdr:rowOff>400050</xdr:rowOff>
    </xdr:from>
    <xdr:to>
      <xdr:col>2</xdr:col>
      <xdr:colOff>514350</xdr:colOff>
      <xdr:row>0</xdr:row>
      <xdr:rowOff>657225</xdr:rowOff>
    </xdr:to>
    <xdr:sp macro="[0]!印刷">
      <xdr:nvSpPr>
        <xdr:cNvPr id="19" name="AutoShape 26"/>
        <xdr:cNvSpPr>
          <a:spLocks/>
        </xdr:cNvSpPr>
      </xdr:nvSpPr>
      <xdr:spPr>
        <a:xfrm>
          <a:off x="314325" y="400050"/>
          <a:ext cx="1066800" cy="2571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6"/>
  <sheetViews>
    <sheetView showGridLines="0" tabSelected="1" workbookViewId="0" topLeftCell="A1">
      <pane ySplit="3" topLeftCell="BM82" activePane="bottomLeft" state="frozen"/>
      <selection pane="topLeft" activeCell="A1" sqref="A1"/>
      <selection pane="bottomLeft" activeCell="F8" sqref="F8"/>
    </sheetView>
  </sheetViews>
  <sheetFormatPr defaultColWidth="8.796875" defaultRowHeight="14.25"/>
  <cols>
    <col min="1" max="1" width="7.09765625" style="1" customWidth="1"/>
    <col min="2" max="2" width="4.69921875" style="1" customWidth="1"/>
    <col min="3" max="3" width="3.69921875" style="1" customWidth="1"/>
    <col min="4" max="4" width="3.19921875" style="1" customWidth="1"/>
    <col min="5" max="5" width="3.59765625" style="1" customWidth="1"/>
    <col min="6" max="6" width="3.19921875" style="1" customWidth="1"/>
    <col min="7" max="7" width="2.59765625" style="1" customWidth="1"/>
    <col min="8" max="8" width="6.69921875" style="1" customWidth="1"/>
    <col min="9" max="9" width="7.09765625" style="1" customWidth="1"/>
    <col min="10" max="10" width="15.09765625" style="1" customWidth="1"/>
    <col min="11" max="11" width="12.09765625" style="1" customWidth="1"/>
    <col min="12" max="12" width="7.09765625" style="1" customWidth="1"/>
    <col min="13" max="13" width="15.09765625" style="1" customWidth="1"/>
    <col min="14" max="14" width="10.5" style="1" customWidth="1"/>
    <col min="15" max="15" width="7.09765625" style="1" customWidth="1"/>
    <col min="16" max="16" width="15.09765625" style="1" customWidth="1"/>
    <col min="17" max="17" width="10.5" style="1" customWidth="1"/>
    <col min="18" max="18" width="13.19921875" style="1" customWidth="1"/>
    <col min="19" max="19" width="12.09765625" style="1" customWidth="1"/>
    <col min="20" max="16384" width="9" style="1" customWidth="1"/>
  </cols>
  <sheetData>
    <row r="1" spans="1:2" ht="13.5">
      <c r="A1" s="193" t="s">
        <v>87</v>
      </c>
      <c r="B1" s="193"/>
    </row>
    <row r="2" spans="1:17" s="47" customFormat="1" ht="25.5" customHeight="1">
      <c r="A2" s="46" t="s">
        <v>50</v>
      </c>
      <c r="E2" s="92"/>
      <c r="F2" s="46" t="s">
        <v>51</v>
      </c>
      <c r="Q2" s="187"/>
    </row>
    <row r="3" spans="1:6" s="47" customFormat="1" ht="12.75" customHeight="1">
      <c r="A3" s="46"/>
      <c r="F3" s="46"/>
    </row>
    <row r="4" s="40" customFormat="1" ht="29.25" customHeight="1" thickBot="1">
      <c r="A4" s="15" t="s">
        <v>10</v>
      </c>
    </row>
    <row r="5" spans="1:9" ht="20.25" customHeight="1" thickBot="1">
      <c r="A5" s="245" t="s">
        <v>0</v>
      </c>
      <c r="B5" s="246"/>
      <c r="C5" s="247"/>
      <c r="D5" s="248"/>
      <c r="E5" s="248"/>
      <c r="F5" s="248"/>
      <c r="G5" s="248"/>
      <c r="H5" s="248"/>
      <c r="I5" s="249"/>
    </row>
    <row r="6" spans="1:6" s="40" customFormat="1" ht="29.25" customHeight="1" thickBot="1">
      <c r="A6" s="41" t="s">
        <v>11</v>
      </c>
      <c r="B6" s="42"/>
      <c r="C6" s="42"/>
      <c r="D6" s="42"/>
      <c r="E6" s="42"/>
      <c r="F6" s="42"/>
    </row>
    <row r="7" spans="1:16" ht="20.25" customHeight="1" thickBot="1">
      <c r="A7" s="245" t="s">
        <v>9</v>
      </c>
      <c r="B7" s="246"/>
      <c r="C7" s="75" t="s">
        <v>44</v>
      </c>
      <c r="D7" s="76"/>
      <c r="E7" s="16" t="s">
        <v>2</v>
      </c>
      <c r="F7" s="76"/>
      <c r="G7" s="17" t="s">
        <v>3</v>
      </c>
      <c r="K7" s="3"/>
      <c r="L7" s="3"/>
      <c r="M7" s="3"/>
      <c r="O7" s="3"/>
      <c r="P7" s="3"/>
    </row>
    <row r="8" spans="1:16" s="45" customFormat="1" ht="29.25" customHeight="1" thickBot="1">
      <c r="A8" s="43" t="s">
        <v>12</v>
      </c>
      <c r="B8" s="44"/>
      <c r="C8" s="4"/>
      <c r="E8" s="4"/>
      <c r="G8" s="4"/>
      <c r="I8" s="44"/>
      <c r="J8" s="44"/>
      <c r="K8" s="44"/>
      <c r="L8" s="44"/>
      <c r="M8" s="44"/>
      <c r="O8" s="44"/>
      <c r="P8" s="44"/>
    </row>
    <row r="9" spans="1:17" s="5" customFormat="1" ht="19.5" customHeight="1" thickBot="1">
      <c r="A9" s="250" t="s">
        <v>4</v>
      </c>
      <c r="B9" s="251"/>
      <c r="C9" s="236" t="s">
        <v>5</v>
      </c>
      <c r="D9" s="237"/>
      <c r="E9" s="237"/>
      <c r="F9" s="237"/>
      <c r="G9" s="237"/>
      <c r="H9" s="238"/>
      <c r="I9" s="24"/>
      <c r="J9" s="25"/>
      <c r="K9" s="25"/>
      <c r="L9" s="25"/>
      <c r="M9" s="25"/>
      <c r="N9" s="25"/>
      <c r="O9" s="23"/>
      <c r="P9" s="23"/>
      <c r="Q9" s="23"/>
    </row>
    <row r="10" spans="1:17" s="27" customFormat="1" ht="7.5" customHeight="1" thickBot="1">
      <c r="A10" s="26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3"/>
      <c r="P10" s="23"/>
      <c r="Q10" s="23"/>
    </row>
    <row r="11" spans="1:17" ht="15.75" customHeight="1">
      <c r="A11" s="233" t="s">
        <v>8</v>
      </c>
      <c r="B11" s="234"/>
      <c r="C11" s="234"/>
      <c r="D11" s="234"/>
      <c r="E11" s="234"/>
      <c r="F11" s="234"/>
      <c r="G11" s="234"/>
      <c r="H11" s="240"/>
      <c r="I11" s="233" t="s">
        <v>20</v>
      </c>
      <c r="J11" s="234"/>
      <c r="K11" s="235"/>
      <c r="L11" s="239" t="s">
        <v>21</v>
      </c>
      <c r="M11" s="234"/>
      <c r="N11" s="235"/>
      <c r="O11" s="233" t="s">
        <v>22</v>
      </c>
      <c r="P11" s="234"/>
      <c r="Q11" s="235"/>
    </row>
    <row r="12" spans="1:17" ht="18.75" customHeight="1">
      <c r="A12" s="254" t="str">
        <f>CONCATENATE(+$C$7,+$D$7,"年",+$F$7,"月期")</f>
        <v>H年月期</v>
      </c>
      <c r="B12" s="255"/>
      <c r="C12" s="255"/>
      <c r="D12" s="255"/>
      <c r="E12" s="255"/>
      <c r="F12" s="255"/>
      <c r="G12" s="255"/>
      <c r="H12" s="261"/>
      <c r="I12" s="254" t="str">
        <f>CONCATENATE(+$C$7,+$D$7-1,"年",+$F$7,"月期")</f>
        <v>H-1年月期</v>
      </c>
      <c r="J12" s="255"/>
      <c r="K12" s="256"/>
      <c r="L12" s="257" t="str">
        <f>CONCATENATE(+$C$7,+$D$7-2,"年",+$F$7,"月期")</f>
        <v>H-2年月期</v>
      </c>
      <c r="M12" s="255"/>
      <c r="N12" s="256"/>
      <c r="O12" s="257" t="str">
        <f>CONCATENATE(+$C$7,+$D$7-3,"年",+$F$7,"月期")</f>
        <v>H-3年月期</v>
      </c>
      <c r="P12" s="255"/>
      <c r="Q12" s="256"/>
    </row>
    <row r="13" spans="1:17" ht="18.75" customHeight="1" thickBot="1">
      <c r="A13" s="12"/>
      <c r="B13" s="262" t="s">
        <v>7</v>
      </c>
      <c r="C13" s="262"/>
      <c r="D13" s="262"/>
      <c r="E13" s="262"/>
      <c r="F13" s="262" t="s">
        <v>1</v>
      </c>
      <c r="G13" s="262"/>
      <c r="H13" s="263"/>
      <c r="I13" s="12"/>
      <c r="J13" s="13" t="s">
        <v>7</v>
      </c>
      <c r="K13" s="14" t="s">
        <v>1</v>
      </c>
      <c r="L13" s="18"/>
      <c r="M13" s="13" t="s">
        <v>7</v>
      </c>
      <c r="N13" s="14" t="s">
        <v>1</v>
      </c>
      <c r="O13" s="18"/>
      <c r="P13" s="13" t="s">
        <v>7</v>
      </c>
      <c r="Q13" s="14" t="s">
        <v>1</v>
      </c>
    </row>
    <row r="14" spans="1:17" ht="18" customHeight="1">
      <c r="A14" s="10">
        <f>IF($F$7=12,1,+$F$7+1)</f>
        <v>1</v>
      </c>
      <c r="B14" s="258"/>
      <c r="C14" s="258"/>
      <c r="D14" s="258"/>
      <c r="E14" s="258"/>
      <c r="F14" s="259">
        <f>+B14</f>
        <v>0</v>
      </c>
      <c r="G14" s="259"/>
      <c r="H14" s="260"/>
      <c r="I14" s="10">
        <f>IF($F$7=12,1,+$F$7+1)</f>
        <v>1</v>
      </c>
      <c r="J14" s="77"/>
      <c r="K14" s="11">
        <f>+J14</f>
        <v>0</v>
      </c>
      <c r="L14" s="10">
        <f>IF($F$7=12,1,+$F$7+1)</f>
        <v>1</v>
      </c>
      <c r="M14" s="77"/>
      <c r="N14" s="11">
        <f>+M14</f>
        <v>0</v>
      </c>
      <c r="O14" s="10">
        <f>IF($F$7=12,1,+$F$7+1)</f>
        <v>1</v>
      </c>
      <c r="P14" s="77"/>
      <c r="Q14" s="11">
        <f>+P14</f>
        <v>0</v>
      </c>
    </row>
    <row r="15" spans="1:17" ht="18" customHeight="1">
      <c r="A15" s="6">
        <f aca="true" t="shared" si="0" ref="A15:A23">IF(A14=12,1,+A14+1)</f>
        <v>2</v>
      </c>
      <c r="B15" s="252"/>
      <c r="C15" s="252"/>
      <c r="D15" s="252"/>
      <c r="E15" s="252"/>
      <c r="F15" s="241">
        <f>+F14+B15</f>
        <v>0</v>
      </c>
      <c r="G15" s="241"/>
      <c r="H15" s="242"/>
      <c r="I15" s="6">
        <f aca="true" t="shared" si="1" ref="I15:I23">IF(I14=12,1,+I14+1)</f>
        <v>2</v>
      </c>
      <c r="J15" s="78"/>
      <c r="K15" s="7">
        <f>+K14+J15</f>
        <v>0</v>
      </c>
      <c r="L15" s="19">
        <f aca="true" t="shared" si="2" ref="L15:L23">IF(L14=12,1,+L14+1)</f>
        <v>2</v>
      </c>
      <c r="M15" s="78"/>
      <c r="N15" s="7">
        <f>+N14+M15</f>
        <v>0</v>
      </c>
      <c r="O15" s="19">
        <f aca="true" t="shared" si="3" ref="O15:O23">IF(O14=12,1,+O14+1)</f>
        <v>2</v>
      </c>
      <c r="P15" s="78"/>
      <c r="Q15" s="7">
        <f>+Q14+P15</f>
        <v>0</v>
      </c>
    </row>
    <row r="16" spans="1:17" ht="18" customHeight="1">
      <c r="A16" s="6">
        <f t="shared" si="0"/>
        <v>3</v>
      </c>
      <c r="B16" s="252"/>
      <c r="C16" s="252"/>
      <c r="D16" s="252"/>
      <c r="E16" s="252"/>
      <c r="F16" s="241">
        <f aca="true" t="shared" si="4" ref="F16:F26">+F15+B16</f>
        <v>0</v>
      </c>
      <c r="G16" s="241"/>
      <c r="H16" s="242"/>
      <c r="I16" s="6">
        <f t="shared" si="1"/>
        <v>3</v>
      </c>
      <c r="J16" s="78"/>
      <c r="K16" s="7">
        <f aca="true" t="shared" si="5" ref="K16:K26">+K15+J16</f>
        <v>0</v>
      </c>
      <c r="L16" s="19">
        <f t="shared" si="2"/>
        <v>3</v>
      </c>
      <c r="M16" s="78"/>
      <c r="N16" s="7">
        <f aca="true" t="shared" si="6" ref="N16:N26">+N15+M16</f>
        <v>0</v>
      </c>
      <c r="O16" s="19">
        <f t="shared" si="3"/>
        <v>3</v>
      </c>
      <c r="P16" s="78"/>
      <c r="Q16" s="7">
        <f aca="true" t="shared" si="7" ref="Q16:Q26">+Q15+P16</f>
        <v>0</v>
      </c>
    </row>
    <row r="17" spans="1:17" ht="18" customHeight="1">
      <c r="A17" s="6">
        <f t="shared" si="0"/>
        <v>4</v>
      </c>
      <c r="B17" s="252"/>
      <c r="C17" s="252"/>
      <c r="D17" s="252"/>
      <c r="E17" s="252"/>
      <c r="F17" s="241">
        <f t="shared" si="4"/>
        <v>0</v>
      </c>
      <c r="G17" s="241"/>
      <c r="H17" s="242"/>
      <c r="I17" s="6">
        <f t="shared" si="1"/>
        <v>4</v>
      </c>
      <c r="J17" s="78"/>
      <c r="K17" s="7">
        <f t="shared" si="5"/>
        <v>0</v>
      </c>
      <c r="L17" s="19">
        <f t="shared" si="2"/>
        <v>4</v>
      </c>
      <c r="M17" s="78"/>
      <c r="N17" s="7">
        <f t="shared" si="6"/>
        <v>0</v>
      </c>
      <c r="O17" s="19">
        <f t="shared" si="3"/>
        <v>4</v>
      </c>
      <c r="P17" s="78"/>
      <c r="Q17" s="7">
        <f t="shared" si="7"/>
        <v>0</v>
      </c>
    </row>
    <row r="18" spans="1:17" ht="18" customHeight="1">
      <c r="A18" s="6">
        <f t="shared" si="0"/>
        <v>5</v>
      </c>
      <c r="B18" s="252"/>
      <c r="C18" s="252"/>
      <c r="D18" s="252"/>
      <c r="E18" s="252"/>
      <c r="F18" s="241">
        <f t="shared" si="4"/>
        <v>0</v>
      </c>
      <c r="G18" s="241"/>
      <c r="H18" s="242"/>
      <c r="I18" s="6">
        <f t="shared" si="1"/>
        <v>5</v>
      </c>
      <c r="J18" s="78"/>
      <c r="K18" s="7">
        <f t="shared" si="5"/>
        <v>0</v>
      </c>
      <c r="L18" s="19">
        <f t="shared" si="2"/>
        <v>5</v>
      </c>
      <c r="M18" s="78"/>
      <c r="N18" s="7">
        <f t="shared" si="6"/>
        <v>0</v>
      </c>
      <c r="O18" s="19">
        <f t="shared" si="3"/>
        <v>5</v>
      </c>
      <c r="P18" s="78"/>
      <c r="Q18" s="7">
        <f t="shared" si="7"/>
        <v>0</v>
      </c>
    </row>
    <row r="19" spans="1:17" ht="18" customHeight="1">
      <c r="A19" s="6">
        <f t="shared" si="0"/>
        <v>6</v>
      </c>
      <c r="B19" s="252"/>
      <c r="C19" s="252"/>
      <c r="D19" s="252"/>
      <c r="E19" s="252"/>
      <c r="F19" s="241">
        <f t="shared" si="4"/>
        <v>0</v>
      </c>
      <c r="G19" s="241"/>
      <c r="H19" s="242"/>
      <c r="I19" s="6">
        <f t="shared" si="1"/>
        <v>6</v>
      </c>
      <c r="J19" s="78"/>
      <c r="K19" s="7">
        <f t="shared" si="5"/>
        <v>0</v>
      </c>
      <c r="L19" s="19">
        <f t="shared" si="2"/>
        <v>6</v>
      </c>
      <c r="M19" s="78"/>
      <c r="N19" s="7">
        <f t="shared" si="6"/>
        <v>0</v>
      </c>
      <c r="O19" s="19">
        <f t="shared" si="3"/>
        <v>6</v>
      </c>
      <c r="P19" s="78"/>
      <c r="Q19" s="7">
        <f t="shared" si="7"/>
        <v>0</v>
      </c>
    </row>
    <row r="20" spans="1:17" ht="18" customHeight="1">
      <c r="A20" s="6">
        <f t="shared" si="0"/>
        <v>7</v>
      </c>
      <c r="B20" s="252"/>
      <c r="C20" s="252"/>
      <c r="D20" s="252"/>
      <c r="E20" s="252"/>
      <c r="F20" s="241">
        <f t="shared" si="4"/>
        <v>0</v>
      </c>
      <c r="G20" s="241"/>
      <c r="H20" s="242"/>
      <c r="I20" s="6">
        <f t="shared" si="1"/>
        <v>7</v>
      </c>
      <c r="J20" s="78"/>
      <c r="K20" s="7">
        <f t="shared" si="5"/>
        <v>0</v>
      </c>
      <c r="L20" s="19">
        <f t="shared" si="2"/>
        <v>7</v>
      </c>
      <c r="M20" s="78"/>
      <c r="N20" s="7">
        <f t="shared" si="6"/>
        <v>0</v>
      </c>
      <c r="O20" s="19">
        <f t="shared" si="3"/>
        <v>7</v>
      </c>
      <c r="P20" s="78"/>
      <c r="Q20" s="7">
        <f t="shared" si="7"/>
        <v>0</v>
      </c>
    </row>
    <row r="21" spans="1:17" ht="18" customHeight="1">
      <c r="A21" s="6">
        <f t="shared" si="0"/>
        <v>8</v>
      </c>
      <c r="B21" s="252"/>
      <c r="C21" s="252"/>
      <c r="D21" s="252"/>
      <c r="E21" s="252"/>
      <c r="F21" s="241">
        <f t="shared" si="4"/>
        <v>0</v>
      </c>
      <c r="G21" s="241"/>
      <c r="H21" s="242"/>
      <c r="I21" s="6">
        <f t="shared" si="1"/>
        <v>8</v>
      </c>
      <c r="J21" s="78"/>
      <c r="K21" s="7">
        <f t="shared" si="5"/>
        <v>0</v>
      </c>
      <c r="L21" s="19">
        <f t="shared" si="2"/>
        <v>8</v>
      </c>
      <c r="M21" s="78"/>
      <c r="N21" s="7">
        <f t="shared" si="6"/>
        <v>0</v>
      </c>
      <c r="O21" s="19">
        <f t="shared" si="3"/>
        <v>8</v>
      </c>
      <c r="P21" s="78"/>
      <c r="Q21" s="7">
        <f t="shared" si="7"/>
        <v>0</v>
      </c>
    </row>
    <row r="22" spans="1:17" ht="18" customHeight="1">
      <c r="A22" s="6">
        <f t="shared" si="0"/>
        <v>9</v>
      </c>
      <c r="B22" s="252"/>
      <c r="C22" s="252"/>
      <c r="D22" s="252"/>
      <c r="E22" s="252"/>
      <c r="F22" s="241">
        <f t="shared" si="4"/>
        <v>0</v>
      </c>
      <c r="G22" s="241"/>
      <c r="H22" s="242"/>
      <c r="I22" s="6">
        <f t="shared" si="1"/>
        <v>9</v>
      </c>
      <c r="J22" s="78"/>
      <c r="K22" s="7">
        <f t="shared" si="5"/>
        <v>0</v>
      </c>
      <c r="L22" s="19">
        <f t="shared" si="2"/>
        <v>9</v>
      </c>
      <c r="M22" s="78"/>
      <c r="N22" s="7">
        <f t="shared" si="6"/>
        <v>0</v>
      </c>
      <c r="O22" s="19">
        <f t="shared" si="3"/>
        <v>9</v>
      </c>
      <c r="P22" s="78"/>
      <c r="Q22" s="7">
        <f t="shared" si="7"/>
        <v>0</v>
      </c>
    </row>
    <row r="23" spans="1:17" ht="18" customHeight="1">
      <c r="A23" s="6">
        <f t="shared" si="0"/>
        <v>10</v>
      </c>
      <c r="B23" s="252"/>
      <c r="C23" s="252"/>
      <c r="D23" s="252"/>
      <c r="E23" s="252"/>
      <c r="F23" s="241">
        <f t="shared" si="4"/>
        <v>0</v>
      </c>
      <c r="G23" s="241"/>
      <c r="H23" s="242"/>
      <c r="I23" s="6">
        <f t="shared" si="1"/>
        <v>10</v>
      </c>
      <c r="J23" s="78"/>
      <c r="K23" s="7">
        <f t="shared" si="5"/>
        <v>0</v>
      </c>
      <c r="L23" s="19">
        <f t="shared" si="2"/>
        <v>10</v>
      </c>
      <c r="M23" s="78"/>
      <c r="N23" s="7">
        <f t="shared" si="6"/>
        <v>0</v>
      </c>
      <c r="O23" s="19">
        <f t="shared" si="3"/>
        <v>10</v>
      </c>
      <c r="P23" s="78"/>
      <c r="Q23" s="7">
        <f t="shared" si="7"/>
        <v>0</v>
      </c>
    </row>
    <row r="24" spans="1:17" ht="18" customHeight="1">
      <c r="A24" s="6">
        <f>IF(A23=12,1,+A23+1)</f>
        <v>11</v>
      </c>
      <c r="B24" s="252"/>
      <c r="C24" s="252"/>
      <c r="D24" s="252"/>
      <c r="E24" s="252"/>
      <c r="F24" s="241">
        <f t="shared" si="4"/>
        <v>0</v>
      </c>
      <c r="G24" s="241"/>
      <c r="H24" s="242"/>
      <c r="I24" s="6">
        <f>IF(I23=12,1,+I23+1)</f>
        <v>11</v>
      </c>
      <c r="J24" s="78"/>
      <c r="K24" s="7">
        <f t="shared" si="5"/>
        <v>0</v>
      </c>
      <c r="L24" s="19">
        <f>IF(L23=12,1,+L23+1)</f>
        <v>11</v>
      </c>
      <c r="M24" s="78"/>
      <c r="N24" s="7">
        <f t="shared" si="6"/>
        <v>0</v>
      </c>
      <c r="O24" s="19">
        <f>IF(O23=12,1,+O23+1)</f>
        <v>11</v>
      </c>
      <c r="P24" s="78"/>
      <c r="Q24" s="7">
        <f t="shared" si="7"/>
        <v>0</v>
      </c>
    </row>
    <row r="25" spans="1:17" ht="18" customHeight="1">
      <c r="A25" s="6">
        <f>IF(A24=12,1,+A24+1)</f>
        <v>12</v>
      </c>
      <c r="B25" s="252"/>
      <c r="C25" s="252"/>
      <c r="D25" s="252"/>
      <c r="E25" s="252"/>
      <c r="F25" s="241">
        <f t="shared" si="4"/>
        <v>0</v>
      </c>
      <c r="G25" s="241"/>
      <c r="H25" s="242"/>
      <c r="I25" s="6">
        <f>IF(I24=12,1,+I24+1)</f>
        <v>12</v>
      </c>
      <c r="J25" s="78"/>
      <c r="K25" s="7">
        <f t="shared" si="5"/>
        <v>0</v>
      </c>
      <c r="L25" s="19">
        <f>IF(L24=12,1,+L24+1)</f>
        <v>12</v>
      </c>
      <c r="M25" s="78"/>
      <c r="N25" s="7">
        <f t="shared" si="6"/>
        <v>0</v>
      </c>
      <c r="O25" s="19">
        <f>IF(O24=12,1,+O24+1)</f>
        <v>12</v>
      </c>
      <c r="P25" s="78"/>
      <c r="Q25" s="7">
        <f t="shared" si="7"/>
        <v>0</v>
      </c>
    </row>
    <row r="26" spans="1:17" ht="18" customHeight="1" thickBot="1">
      <c r="A26" s="8" t="s">
        <v>6</v>
      </c>
      <c r="B26" s="253"/>
      <c r="C26" s="253"/>
      <c r="D26" s="253"/>
      <c r="E26" s="253"/>
      <c r="F26" s="243">
        <f t="shared" si="4"/>
        <v>0</v>
      </c>
      <c r="G26" s="243"/>
      <c r="H26" s="244"/>
      <c r="I26" s="8" t="s">
        <v>6</v>
      </c>
      <c r="J26" s="79"/>
      <c r="K26" s="9">
        <f t="shared" si="5"/>
        <v>0</v>
      </c>
      <c r="L26" s="20" t="s">
        <v>6</v>
      </c>
      <c r="M26" s="79"/>
      <c r="N26" s="9">
        <f t="shared" si="6"/>
        <v>0</v>
      </c>
      <c r="O26" s="20" t="s">
        <v>6</v>
      </c>
      <c r="P26" s="79"/>
      <c r="Q26" s="9">
        <f t="shared" si="7"/>
        <v>0</v>
      </c>
    </row>
    <row r="27" spans="1:17" s="5" customFormat="1" ht="18" customHeight="1" thickBot="1">
      <c r="A27" s="26"/>
      <c r="B27" s="88"/>
      <c r="C27" s="88"/>
      <c r="D27" s="88"/>
      <c r="E27" s="88"/>
      <c r="F27" s="89"/>
      <c r="G27" s="89"/>
      <c r="H27" s="89"/>
      <c r="I27" s="26"/>
      <c r="J27" s="90"/>
      <c r="K27" s="91"/>
      <c r="L27" s="26"/>
      <c r="M27" s="90"/>
      <c r="N27" s="91"/>
      <c r="O27" s="26"/>
      <c r="P27" s="90"/>
      <c r="Q27" s="91"/>
    </row>
    <row r="28" spans="1:17" s="5" customFormat="1" ht="19.5" customHeight="1" thickBot="1">
      <c r="A28" s="250" t="s">
        <v>4</v>
      </c>
      <c r="B28" s="251"/>
      <c r="C28" s="236" t="s">
        <v>49</v>
      </c>
      <c r="D28" s="237"/>
      <c r="E28" s="237"/>
      <c r="F28" s="237"/>
      <c r="G28" s="237"/>
      <c r="H28" s="238"/>
      <c r="I28" s="24"/>
      <c r="J28" s="25"/>
      <c r="K28" s="25"/>
      <c r="L28" s="25"/>
      <c r="M28" s="25"/>
      <c r="N28" s="25"/>
      <c r="O28" s="23"/>
      <c r="P28" s="23"/>
      <c r="Q28" s="23"/>
    </row>
    <row r="29" spans="1:17" s="27" customFormat="1" ht="7.5" customHeight="1" thickBot="1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3"/>
      <c r="P29" s="23"/>
      <c r="Q29" s="23"/>
    </row>
    <row r="30" spans="1:17" ht="15.75" customHeight="1">
      <c r="A30" s="233" t="s">
        <v>8</v>
      </c>
      <c r="B30" s="234"/>
      <c r="C30" s="234"/>
      <c r="D30" s="234"/>
      <c r="E30" s="234"/>
      <c r="F30" s="234"/>
      <c r="G30" s="234"/>
      <c r="H30" s="240"/>
      <c r="I30" s="233" t="s">
        <v>20</v>
      </c>
      <c r="J30" s="234"/>
      <c r="K30" s="235"/>
      <c r="L30" s="239" t="s">
        <v>21</v>
      </c>
      <c r="M30" s="234"/>
      <c r="N30" s="235"/>
      <c r="O30" s="233" t="s">
        <v>22</v>
      </c>
      <c r="P30" s="234"/>
      <c r="Q30" s="235"/>
    </row>
    <row r="31" spans="1:17" ht="18.75" customHeight="1">
      <c r="A31" s="254" t="str">
        <f>CONCATENATE(+$C$7,+$D$7,"年",+$F$7,"月期")</f>
        <v>H年月期</v>
      </c>
      <c r="B31" s="255"/>
      <c r="C31" s="255"/>
      <c r="D31" s="255"/>
      <c r="E31" s="255"/>
      <c r="F31" s="255"/>
      <c r="G31" s="255"/>
      <c r="H31" s="261"/>
      <c r="I31" s="254" t="str">
        <f>CONCATENATE(+$C$7,+$D$7-1,"年",+$F$7,"月期")</f>
        <v>H-1年月期</v>
      </c>
      <c r="J31" s="255"/>
      <c r="K31" s="256"/>
      <c r="L31" s="257" t="str">
        <f>CONCATENATE(+$C$7,+$D$7-2,"年",+$F$7,"月期")</f>
        <v>H-2年月期</v>
      </c>
      <c r="M31" s="255"/>
      <c r="N31" s="256"/>
      <c r="O31" s="257" t="str">
        <f>CONCATENATE(+$C$7,+$D$7-3,"年",+$F$7,"月期")</f>
        <v>H-3年月期</v>
      </c>
      <c r="P31" s="255"/>
      <c r="Q31" s="256"/>
    </row>
    <row r="32" spans="1:17" ht="18.75" customHeight="1" thickBot="1">
      <c r="A32" s="12"/>
      <c r="B32" s="262" t="s">
        <v>7</v>
      </c>
      <c r="C32" s="262"/>
      <c r="D32" s="262"/>
      <c r="E32" s="262"/>
      <c r="F32" s="262" t="s">
        <v>1</v>
      </c>
      <c r="G32" s="262"/>
      <c r="H32" s="263"/>
      <c r="I32" s="12"/>
      <c r="J32" s="13" t="s">
        <v>7</v>
      </c>
      <c r="K32" s="14" t="s">
        <v>1</v>
      </c>
      <c r="L32" s="18"/>
      <c r="M32" s="13" t="s">
        <v>7</v>
      </c>
      <c r="N32" s="14" t="s">
        <v>1</v>
      </c>
      <c r="O32" s="18"/>
      <c r="P32" s="13" t="s">
        <v>7</v>
      </c>
      <c r="Q32" s="14" t="s">
        <v>1</v>
      </c>
    </row>
    <row r="33" spans="1:17" ht="18" customHeight="1">
      <c r="A33" s="10">
        <f>IF($F$7=12,1,+$F$7+1)</f>
        <v>1</v>
      </c>
      <c r="B33" s="258"/>
      <c r="C33" s="258"/>
      <c r="D33" s="258"/>
      <c r="E33" s="258"/>
      <c r="F33" s="259">
        <f>+B33</f>
        <v>0</v>
      </c>
      <c r="G33" s="259"/>
      <c r="H33" s="260"/>
      <c r="I33" s="10">
        <f>IF($F$7=12,1,+$F$7+1)</f>
        <v>1</v>
      </c>
      <c r="J33" s="77"/>
      <c r="K33" s="11">
        <f>+J33</f>
        <v>0</v>
      </c>
      <c r="L33" s="10">
        <f>IF($F$7=12,1,+$F$7+1)</f>
        <v>1</v>
      </c>
      <c r="M33" s="77"/>
      <c r="N33" s="11">
        <f>+M33</f>
        <v>0</v>
      </c>
      <c r="O33" s="10">
        <f>IF($F$7=12,1,+$F$7+1)</f>
        <v>1</v>
      </c>
      <c r="P33" s="77"/>
      <c r="Q33" s="11">
        <f>+P33</f>
        <v>0</v>
      </c>
    </row>
    <row r="34" spans="1:17" ht="18" customHeight="1">
      <c r="A34" s="6">
        <f aca="true" t="shared" si="8" ref="A34:A42">IF(A33=12,1,+A33+1)</f>
        <v>2</v>
      </c>
      <c r="B34" s="252"/>
      <c r="C34" s="252"/>
      <c r="D34" s="252"/>
      <c r="E34" s="252"/>
      <c r="F34" s="241">
        <f>+F33+B34</f>
        <v>0</v>
      </c>
      <c r="G34" s="241"/>
      <c r="H34" s="242"/>
      <c r="I34" s="6">
        <f aca="true" t="shared" si="9" ref="I34:I42">IF(I33=12,1,+I33+1)</f>
        <v>2</v>
      </c>
      <c r="J34" s="78"/>
      <c r="K34" s="7">
        <f>+K33+J34</f>
        <v>0</v>
      </c>
      <c r="L34" s="19">
        <f aca="true" t="shared" si="10" ref="L34:L42">IF(L33=12,1,+L33+1)</f>
        <v>2</v>
      </c>
      <c r="M34" s="78"/>
      <c r="N34" s="7">
        <f>+N33+M34</f>
        <v>0</v>
      </c>
      <c r="O34" s="19">
        <f aca="true" t="shared" si="11" ref="O34:O42">IF(O33=12,1,+O33+1)</f>
        <v>2</v>
      </c>
      <c r="P34" s="78"/>
      <c r="Q34" s="7">
        <f>+Q33+P34</f>
        <v>0</v>
      </c>
    </row>
    <row r="35" spans="1:17" ht="18" customHeight="1">
      <c r="A35" s="6">
        <f t="shared" si="8"/>
        <v>3</v>
      </c>
      <c r="B35" s="252"/>
      <c r="C35" s="252"/>
      <c r="D35" s="252"/>
      <c r="E35" s="252"/>
      <c r="F35" s="241">
        <f aca="true" t="shared" si="12" ref="F35:F45">+F34+B35</f>
        <v>0</v>
      </c>
      <c r="G35" s="241"/>
      <c r="H35" s="242"/>
      <c r="I35" s="6">
        <f t="shared" si="9"/>
        <v>3</v>
      </c>
      <c r="J35" s="78"/>
      <c r="K35" s="7">
        <f aca="true" t="shared" si="13" ref="K35:K45">+K34+J35</f>
        <v>0</v>
      </c>
      <c r="L35" s="19">
        <f t="shared" si="10"/>
        <v>3</v>
      </c>
      <c r="M35" s="78"/>
      <c r="N35" s="7">
        <f aca="true" t="shared" si="14" ref="N35:N45">+N34+M35</f>
        <v>0</v>
      </c>
      <c r="O35" s="19">
        <f t="shared" si="11"/>
        <v>3</v>
      </c>
      <c r="P35" s="78"/>
      <c r="Q35" s="7">
        <f aca="true" t="shared" si="15" ref="Q35:Q45">+Q34+P35</f>
        <v>0</v>
      </c>
    </row>
    <row r="36" spans="1:17" ht="18" customHeight="1">
      <c r="A36" s="6">
        <f t="shared" si="8"/>
        <v>4</v>
      </c>
      <c r="B36" s="252"/>
      <c r="C36" s="252"/>
      <c r="D36" s="252"/>
      <c r="E36" s="252"/>
      <c r="F36" s="241">
        <f t="shared" si="12"/>
        <v>0</v>
      </c>
      <c r="G36" s="241"/>
      <c r="H36" s="242"/>
      <c r="I36" s="6">
        <f t="shared" si="9"/>
        <v>4</v>
      </c>
      <c r="J36" s="78"/>
      <c r="K36" s="7">
        <f t="shared" si="13"/>
        <v>0</v>
      </c>
      <c r="L36" s="19">
        <f t="shared" si="10"/>
        <v>4</v>
      </c>
      <c r="M36" s="78"/>
      <c r="N36" s="7">
        <f t="shared" si="14"/>
        <v>0</v>
      </c>
      <c r="O36" s="19">
        <f t="shared" si="11"/>
        <v>4</v>
      </c>
      <c r="P36" s="78"/>
      <c r="Q36" s="7">
        <f t="shared" si="15"/>
        <v>0</v>
      </c>
    </row>
    <row r="37" spans="1:17" ht="18" customHeight="1">
      <c r="A37" s="6">
        <f t="shared" si="8"/>
        <v>5</v>
      </c>
      <c r="B37" s="252"/>
      <c r="C37" s="252"/>
      <c r="D37" s="252"/>
      <c r="E37" s="252"/>
      <c r="F37" s="241">
        <f t="shared" si="12"/>
        <v>0</v>
      </c>
      <c r="G37" s="241"/>
      <c r="H37" s="242"/>
      <c r="I37" s="6">
        <f t="shared" si="9"/>
        <v>5</v>
      </c>
      <c r="J37" s="78"/>
      <c r="K37" s="7">
        <f t="shared" si="13"/>
        <v>0</v>
      </c>
      <c r="L37" s="19">
        <f t="shared" si="10"/>
        <v>5</v>
      </c>
      <c r="M37" s="78"/>
      <c r="N37" s="7">
        <f t="shared" si="14"/>
        <v>0</v>
      </c>
      <c r="O37" s="19">
        <f t="shared" si="11"/>
        <v>5</v>
      </c>
      <c r="P37" s="78"/>
      <c r="Q37" s="7">
        <f t="shared" si="15"/>
        <v>0</v>
      </c>
    </row>
    <row r="38" spans="1:17" ht="18" customHeight="1">
      <c r="A38" s="6">
        <f t="shared" si="8"/>
        <v>6</v>
      </c>
      <c r="B38" s="252"/>
      <c r="C38" s="252"/>
      <c r="D38" s="252"/>
      <c r="E38" s="252"/>
      <c r="F38" s="241">
        <f t="shared" si="12"/>
        <v>0</v>
      </c>
      <c r="G38" s="241"/>
      <c r="H38" s="242"/>
      <c r="I38" s="6">
        <f t="shared" si="9"/>
        <v>6</v>
      </c>
      <c r="J38" s="78"/>
      <c r="K38" s="7">
        <f t="shared" si="13"/>
        <v>0</v>
      </c>
      <c r="L38" s="19">
        <f t="shared" si="10"/>
        <v>6</v>
      </c>
      <c r="M38" s="78"/>
      <c r="N38" s="7">
        <f t="shared" si="14"/>
        <v>0</v>
      </c>
      <c r="O38" s="19">
        <f t="shared" si="11"/>
        <v>6</v>
      </c>
      <c r="P38" s="78"/>
      <c r="Q38" s="7">
        <f t="shared" si="15"/>
        <v>0</v>
      </c>
    </row>
    <row r="39" spans="1:17" ht="18" customHeight="1">
      <c r="A39" s="6">
        <f t="shared" si="8"/>
        <v>7</v>
      </c>
      <c r="B39" s="252"/>
      <c r="C39" s="252"/>
      <c r="D39" s="252"/>
      <c r="E39" s="252"/>
      <c r="F39" s="241">
        <f t="shared" si="12"/>
        <v>0</v>
      </c>
      <c r="G39" s="241"/>
      <c r="H39" s="242"/>
      <c r="I39" s="6">
        <f t="shared" si="9"/>
        <v>7</v>
      </c>
      <c r="J39" s="78"/>
      <c r="K39" s="7">
        <f t="shared" si="13"/>
        <v>0</v>
      </c>
      <c r="L39" s="19">
        <f t="shared" si="10"/>
        <v>7</v>
      </c>
      <c r="M39" s="78"/>
      <c r="N39" s="7">
        <f t="shared" si="14"/>
        <v>0</v>
      </c>
      <c r="O39" s="19">
        <f t="shared" si="11"/>
        <v>7</v>
      </c>
      <c r="P39" s="78"/>
      <c r="Q39" s="7">
        <f t="shared" si="15"/>
        <v>0</v>
      </c>
    </row>
    <row r="40" spans="1:17" ht="18" customHeight="1">
      <c r="A40" s="6">
        <f t="shared" si="8"/>
        <v>8</v>
      </c>
      <c r="B40" s="252"/>
      <c r="C40" s="252"/>
      <c r="D40" s="252"/>
      <c r="E40" s="252"/>
      <c r="F40" s="241">
        <f t="shared" si="12"/>
        <v>0</v>
      </c>
      <c r="G40" s="241"/>
      <c r="H40" s="242"/>
      <c r="I40" s="6">
        <f t="shared" si="9"/>
        <v>8</v>
      </c>
      <c r="J40" s="78"/>
      <c r="K40" s="7">
        <f t="shared" si="13"/>
        <v>0</v>
      </c>
      <c r="L40" s="19">
        <f t="shared" si="10"/>
        <v>8</v>
      </c>
      <c r="M40" s="78"/>
      <c r="N40" s="7">
        <f t="shared" si="14"/>
        <v>0</v>
      </c>
      <c r="O40" s="19">
        <f t="shared" si="11"/>
        <v>8</v>
      </c>
      <c r="P40" s="78"/>
      <c r="Q40" s="7">
        <f t="shared" si="15"/>
        <v>0</v>
      </c>
    </row>
    <row r="41" spans="1:17" ht="18" customHeight="1">
      <c r="A41" s="6">
        <f t="shared" si="8"/>
        <v>9</v>
      </c>
      <c r="B41" s="252"/>
      <c r="C41" s="252"/>
      <c r="D41" s="252"/>
      <c r="E41" s="252"/>
      <c r="F41" s="241">
        <f t="shared" si="12"/>
        <v>0</v>
      </c>
      <c r="G41" s="241"/>
      <c r="H41" s="242"/>
      <c r="I41" s="6">
        <f t="shared" si="9"/>
        <v>9</v>
      </c>
      <c r="J41" s="78"/>
      <c r="K41" s="7">
        <f t="shared" si="13"/>
        <v>0</v>
      </c>
      <c r="L41" s="19">
        <f t="shared" si="10"/>
        <v>9</v>
      </c>
      <c r="M41" s="78"/>
      <c r="N41" s="7">
        <f t="shared" si="14"/>
        <v>0</v>
      </c>
      <c r="O41" s="19">
        <f t="shared" si="11"/>
        <v>9</v>
      </c>
      <c r="P41" s="78"/>
      <c r="Q41" s="7">
        <f t="shared" si="15"/>
        <v>0</v>
      </c>
    </row>
    <row r="42" spans="1:17" ht="18" customHeight="1">
      <c r="A42" s="6">
        <f t="shared" si="8"/>
        <v>10</v>
      </c>
      <c r="B42" s="252"/>
      <c r="C42" s="252"/>
      <c r="D42" s="252"/>
      <c r="E42" s="252"/>
      <c r="F42" s="241">
        <f t="shared" si="12"/>
        <v>0</v>
      </c>
      <c r="G42" s="241"/>
      <c r="H42" s="242"/>
      <c r="I42" s="6">
        <f t="shared" si="9"/>
        <v>10</v>
      </c>
      <c r="J42" s="78"/>
      <c r="K42" s="7">
        <f t="shared" si="13"/>
        <v>0</v>
      </c>
      <c r="L42" s="19">
        <f t="shared" si="10"/>
        <v>10</v>
      </c>
      <c r="M42" s="78"/>
      <c r="N42" s="7">
        <f t="shared" si="14"/>
        <v>0</v>
      </c>
      <c r="O42" s="19">
        <f t="shared" si="11"/>
        <v>10</v>
      </c>
      <c r="P42" s="78"/>
      <c r="Q42" s="7">
        <f t="shared" si="15"/>
        <v>0</v>
      </c>
    </row>
    <row r="43" spans="1:17" ht="18" customHeight="1">
      <c r="A43" s="6">
        <f>IF(A42=12,1,+A42+1)</f>
        <v>11</v>
      </c>
      <c r="B43" s="252"/>
      <c r="C43" s="252"/>
      <c r="D43" s="252"/>
      <c r="E43" s="252"/>
      <c r="F43" s="241">
        <f t="shared" si="12"/>
        <v>0</v>
      </c>
      <c r="G43" s="241"/>
      <c r="H43" s="242"/>
      <c r="I43" s="6">
        <f>IF(I42=12,1,+I42+1)</f>
        <v>11</v>
      </c>
      <c r="J43" s="78"/>
      <c r="K43" s="7">
        <f t="shared" si="13"/>
        <v>0</v>
      </c>
      <c r="L43" s="19">
        <f>IF(L42=12,1,+L42+1)</f>
        <v>11</v>
      </c>
      <c r="M43" s="78"/>
      <c r="N43" s="7">
        <f t="shared" si="14"/>
        <v>0</v>
      </c>
      <c r="O43" s="19">
        <f>IF(O42=12,1,+O42+1)</f>
        <v>11</v>
      </c>
      <c r="P43" s="78"/>
      <c r="Q43" s="7">
        <f t="shared" si="15"/>
        <v>0</v>
      </c>
    </row>
    <row r="44" spans="1:17" ht="18" customHeight="1">
      <c r="A44" s="6">
        <f>IF(A43=12,1,+A43+1)</f>
        <v>12</v>
      </c>
      <c r="B44" s="252"/>
      <c r="C44" s="252"/>
      <c r="D44" s="252"/>
      <c r="E44" s="252"/>
      <c r="F44" s="241">
        <f t="shared" si="12"/>
        <v>0</v>
      </c>
      <c r="G44" s="241"/>
      <c r="H44" s="242"/>
      <c r="I44" s="6">
        <f>IF(I43=12,1,+I43+1)</f>
        <v>12</v>
      </c>
      <c r="J44" s="78"/>
      <c r="K44" s="7">
        <f t="shared" si="13"/>
        <v>0</v>
      </c>
      <c r="L44" s="19">
        <f>IF(L43=12,1,+L43+1)</f>
        <v>12</v>
      </c>
      <c r="M44" s="78"/>
      <c r="N44" s="7">
        <f t="shared" si="14"/>
        <v>0</v>
      </c>
      <c r="O44" s="19">
        <f>IF(O43=12,1,+O43+1)</f>
        <v>12</v>
      </c>
      <c r="P44" s="78"/>
      <c r="Q44" s="7">
        <f t="shared" si="15"/>
        <v>0</v>
      </c>
    </row>
    <row r="45" spans="1:17" ht="18" customHeight="1" thickBot="1">
      <c r="A45" s="8" t="s">
        <v>6</v>
      </c>
      <c r="B45" s="253"/>
      <c r="C45" s="253"/>
      <c r="D45" s="253"/>
      <c r="E45" s="253"/>
      <c r="F45" s="243">
        <f t="shared" si="12"/>
        <v>0</v>
      </c>
      <c r="G45" s="243"/>
      <c r="H45" s="244"/>
      <c r="I45" s="8" t="s">
        <v>6</v>
      </c>
      <c r="J45" s="79"/>
      <c r="K45" s="9">
        <f t="shared" si="13"/>
        <v>0</v>
      </c>
      <c r="L45" s="20" t="s">
        <v>6</v>
      </c>
      <c r="M45" s="79"/>
      <c r="N45" s="9">
        <f t="shared" si="14"/>
        <v>0</v>
      </c>
      <c r="O45" s="20" t="s">
        <v>6</v>
      </c>
      <c r="P45" s="79"/>
      <c r="Q45" s="9">
        <f t="shared" si="15"/>
        <v>0</v>
      </c>
    </row>
    <row r="46" spans="1:17" s="5" customFormat="1" ht="18" customHeight="1" thickBot="1">
      <c r="A46" s="26"/>
      <c r="B46" s="88"/>
      <c r="C46" s="88"/>
      <c r="D46" s="88"/>
      <c r="E46" s="88"/>
      <c r="F46" s="89"/>
      <c r="G46" s="89"/>
      <c r="H46" s="89"/>
      <c r="I46" s="26"/>
      <c r="J46" s="90"/>
      <c r="K46" s="91"/>
      <c r="L46" s="26"/>
      <c r="M46" s="90"/>
      <c r="N46" s="91"/>
      <c r="O46" s="26"/>
      <c r="P46" s="90"/>
      <c r="Q46" s="91"/>
    </row>
    <row r="47" spans="1:17" s="96" customFormat="1" ht="19.5" customHeight="1" thickBot="1">
      <c r="A47" s="225" t="s">
        <v>52</v>
      </c>
      <c r="B47" s="226"/>
      <c r="C47" s="226"/>
      <c r="D47" s="226"/>
      <c r="E47" s="226"/>
      <c r="F47" s="226"/>
      <c r="G47" s="226"/>
      <c r="H47" s="227"/>
      <c r="I47" s="93" t="s">
        <v>53</v>
      </c>
      <c r="J47" s="94"/>
      <c r="K47" s="94"/>
      <c r="L47" s="94"/>
      <c r="M47" s="94"/>
      <c r="N47" s="94"/>
      <c r="O47" s="95"/>
      <c r="P47" s="95"/>
      <c r="Q47" s="95"/>
    </row>
    <row r="48" spans="1:17" s="98" customFormat="1" ht="7.5" customHeight="1" thickBot="1">
      <c r="A48" s="97"/>
      <c r="B48" s="97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95"/>
      <c r="Q48" s="95"/>
    </row>
    <row r="49" spans="1:17" s="96" customFormat="1" ht="15.75" customHeight="1">
      <c r="A49" s="217" t="s">
        <v>8</v>
      </c>
      <c r="B49" s="218"/>
      <c r="C49" s="218"/>
      <c r="D49" s="218"/>
      <c r="E49" s="218"/>
      <c r="F49" s="218"/>
      <c r="G49" s="218"/>
      <c r="H49" s="220"/>
      <c r="I49" s="217" t="s">
        <v>20</v>
      </c>
      <c r="J49" s="218"/>
      <c r="K49" s="219"/>
      <c r="L49" s="224" t="s">
        <v>21</v>
      </c>
      <c r="M49" s="218"/>
      <c r="N49" s="219"/>
      <c r="O49" s="217" t="s">
        <v>22</v>
      </c>
      <c r="P49" s="218"/>
      <c r="Q49" s="219"/>
    </row>
    <row r="50" spans="1:17" s="96" customFormat="1" ht="18.75" customHeight="1">
      <c r="A50" s="189" t="str">
        <f>CONCATENATE(+$C$7,+$D$7,"年",+$F$7,"月期")</f>
        <v>H年月期</v>
      </c>
      <c r="B50" s="190"/>
      <c r="C50" s="190"/>
      <c r="D50" s="190"/>
      <c r="E50" s="190"/>
      <c r="F50" s="190"/>
      <c r="G50" s="190"/>
      <c r="H50" s="191"/>
      <c r="I50" s="189" t="str">
        <f>CONCATENATE(+$C$7,+$D$7-1,"年",+$F$7,"月期")</f>
        <v>H-1年月期</v>
      </c>
      <c r="J50" s="190"/>
      <c r="K50" s="192"/>
      <c r="L50" s="188" t="str">
        <f>CONCATENATE(+$C$7,+$D$7-2,"年",+$F$7,"月期")</f>
        <v>H-2年月期</v>
      </c>
      <c r="M50" s="190"/>
      <c r="N50" s="192"/>
      <c r="O50" s="188" t="str">
        <f>CONCATENATE(+$C$7,+$D$7-3,"年",+$F$7,"月期")</f>
        <v>H-3年月期</v>
      </c>
      <c r="P50" s="190"/>
      <c r="Q50" s="192"/>
    </row>
    <row r="51" spans="1:17" s="96" customFormat="1" ht="18.75" customHeight="1" thickBot="1">
      <c r="A51" s="99"/>
      <c r="B51" s="215" t="s">
        <v>7</v>
      </c>
      <c r="C51" s="215"/>
      <c r="D51" s="215"/>
      <c r="E51" s="215"/>
      <c r="F51" s="215" t="s">
        <v>1</v>
      </c>
      <c r="G51" s="215"/>
      <c r="H51" s="264"/>
      <c r="I51" s="99"/>
      <c r="J51" s="100" t="s">
        <v>7</v>
      </c>
      <c r="K51" s="101" t="s">
        <v>1</v>
      </c>
      <c r="L51" s="102"/>
      <c r="M51" s="100" t="s">
        <v>7</v>
      </c>
      <c r="N51" s="101" t="s">
        <v>1</v>
      </c>
      <c r="O51" s="102"/>
      <c r="P51" s="100" t="s">
        <v>7</v>
      </c>
      <c r="Q51" s="101" t="s">
        <v>1</v>
      </c>
    </row>
    <row r="52" spans="1:17" s="96" customFormat="1" ht="18" customHeight="1">
      <c r="A52" s="103">
        <f>IF($F$7=12,1,+$F$7+1)</f>
        <v>1</v>
      </c>
      <c r="B52" s="265">
        <f>+B14-B33</f>
        <v>0</v>
      </c>
      <c r="C52" s="265"/>
      <c r="D52" s="265"/>
      <c r="E52" s="265"/>
      <c r="F52" s="266">
        <f>+B52</f>
        <v>0</v>
      </c>
      <c r="G52" s="267"/>
      <c r="H52" s="268"/>
      <c r="I52" s="103">
        <f>IF($F$7=12,1,+$F$7+1)</f>
        <v>1</v>
      </c>
      <c r="J52" s="104">
        <f>J14-J33</f>
        <v>0</v>
      </c>
      <c r="K52" s="136">
        <f>+J52</f>
        <v>0</v>
      </c>
      <c r="L52" s="103">
        <f>IF($F$7=12,1,+$F$7+1)</f>
        <v>1</v>
      </c>
      <c r="M52" s="104">
        <f>M14-M33</f>
        <v>0</v>
      </c>
      <c r="N52" s="136">
        <f>+M52</f>
        <v>0</v>
      </c>
      <c r="O52" s="103">
        <f>IF($F$7=12,1,+$F$7+1)</f>
        <v>1</v>
      </c>
      <c r="P52" s="104">
        <f>P14-P33</f>
        <v>0</v>
      </c>
      <c r="Q52" s="136">
        <f>+P52</f>
        <v>0</v>
      </c>
    </row>
    <row r="53" spans="1:17" s="96" customFormat="1" ht="18" customHeight="1">
      <c r="A53" s="105">
        <f aca="true" t="shared" si="16" ref="A53:A61">IF(A52=12,1,+A52+1)</f>
        <v>2</v>
      </c>
      <c r="B53" s="231">
        <f>B15-B34</f>
        <v>0</v>
      </c>
      <c r="C53" s="231"/>
      <c r="D53" s="231"/>
      <c r="E53" s="231"/>
      <c r="F53" s="221">
        <f>+F52+B53</f>
        <v>0</v>
      </c>
      <c r="G53" s="222"/>
      <c r="H53" s="223"/>
      <c r="I53" s="105">
        <f aca="true" t="shared" si="17" ref="I53:I61">IF(I52=12,1,+I52+1)</f>
        <v>2</v>
      </c>
      <c r="J53" s="106">
        <f aca="true" t="shared" si="18" ref="J53:J64">J15-J34</f>
        <v>0</v>
      </c>
      <c r="K53" s="137">
        <f>+K52+J53</f>
        <v>0</v>
      </c>
      <c r="L53" s="107">
        <f aca="true" t="shared" si="19" ref="L53:L61">IF(L52=12,1,+L52+1)</f>
        <v>2</v>
      </c>
      <c r="M53" s="106">
        <f aca="true" t="shared" si="20" ref="M53:M64">M15-M34</f>
        <v>0</v>
      </c>
      <c r="N53" s="137">
        <f>+N52+M53</f>
        <v>0</v>
      </c>
      <c r="O53" s="107">
        <f aca="true" t="shared" si="21" ref="O53:O61">IF(O52=12,1,+O52+1)</f>
        <v>2</v>
      </c>
      <c r="P53" s="106">
        <f aca="true" t="shared" si="22" ref="P53:P64">P15-P34</f>
        <v>0</v>
      </c>
      <c r="Q53" s="137">
        <f>+Q52+P53</f>
        <v>0</v>
      </c>
    </row>
    <row r="54" spans="1:17" s="96" customFormat="1" ht="18" customHeight="1">
      <c r="A54" s="105">
        <f t="shared" si="16"/>
        <v>3</v>
      </c>
      <c r="B54" s="231">
        <f aca="true" t="shared" si="23" ref="B54:B64">B16-B35</f>
        <v>0</v>
      </c>
      <c r="C54" s="231"/>
      <c r="D54" s="231"/>
      <c r="E54" s="231"/>
      <c r="F54" s="221">
        <f aca="true" t="shared" si="24" ref="F54:F64">+F53+B54</f>
        <v>0</v>
      </c>
      <c r="G54" s="222"/>
      <c r="H54" s="223"/>
      <c r="I54" s="105">
        <f t="shared" si="17"/>
        <v>3</v>
      </c>
      <c r="J54" s="106">
        <f t="shared" si="18"/>
        <v>0</v>
      </c>
      <c r="K54" s="137">
        <f aca="true" t="shared" si="25" ref="K54:K64">+K53+J54</f>
        <v>0</v>
      </c>
      <c r="L54" s="107">
        <f t="shared" si="19"/>
        <v>3</v>
      </c>
      <c r="M54" s="106">
        <f t="shared" si="20"/>
        <v>0</v>
      </c>
      <c r="N54" s="137">
        <f aca="true" t="shared" si="26" ref="N54:N64">+N53+M54</f>
        <v>0</v>
      </c>
      <c r="O54" s="107">
        <f t="shared" si="21"/>
        <v>3</v>
      </c>
      <c r="P54" s="106">
        <f t="shared" si="22"/>
        <v>0</v>
      </c>
      <c r="Q54" s="137">
        <f aca="true" t="shared" si="27" ref="Q54:Q64">+Q53+P54</f>
        <v>0</v>
      </c>
    </row>
    <row r="55" spans="1:17" s="96" customFormat="1" ht="18" customHeight="1">
      <c r="A55" s="105">
        <f t="shared" si="16"/>
        <v>4</v>
      </c>
      <c r="B55" s="231">
        <f t="shared" si="23"/>
        <v>0</v>
      </c>
      <c r="C55" s="231"/>
      <c r="D55" s="231"/>
      <c r="E55" s="231"/>
      <c r="F55" s="221">
        <f t="shared" si="24"/>
        <v>0</v>
      </c>
      <c r="G55" s="222"/>
      <c r="H55" s="223"/>
      <c r="I55" s="105">
        <f t="shared" si="17"/>
        <v>4</v>
      </c>
      <c r="J55" s="106">
        <f t="shared" si="18"/>
        <v>0</v>
      </c>
      <c r="K55" s="137">
        <f t="shared" si="25"/>
        <v>0</v>
      </c>
      <c r="L55" s="107">
        <f t="shared" si="19"/>
        <v>4</v>
      </c>
      <c r="M55" s="106">
        <f t="shared" si="20"/>
        <v>0</v>
      </c>
      <c r="N55" s="137">
        <f t="shared" si="26"/>
        <v>0</v>
      </c>
      <c r="O55" s="107">
        <f t="shared" si="21"/>
        <v>4</v>
      </c>
      <c r="P55" s="106">
        <f t="shared" si="22"/>
        <v>0</v>
      </c>
      <c r="Q55" s="137">
        <f t="shared" si="27"/>
        <v>0</v>
      </c>
    </row>
    <row r="56" spans="1:17" s="96" customFormat="1" ht="18" customHeight="1">
      <c r="A56" s="105">
        <f t="shared" si="16"/>
        <v>5</v>
      </c>
      <c r="B56" s="231">
        <f t="shared" si="23"/>
        <v>0</v>
      </c>
      <c r="C56" s="231"/>
      <c r="D56" s="231"/>
      <c r="E56" s="231"/>
      <c r="F56" s="221">
        <f t="shared" si="24"/>
        <v>0</v>
      </c>
      <c r="G56" s="222"/>
      <c r="H56" s="223"/>
      <c r="I56" s="105">
        <f t="shared" si="17"/>
        <v>5</v>
      </c>
      <c r="J56" s="106">
        <f t="shared" si="18"/>
        <v>0</v>
      </c>
      <c r="K56" s="137">
        <f t="shared" si="25"/>
        <v>0</v>
      </c>
      <c r="L56" s="107">
        <f t="shared" si="19"/>
        <v>5</v>
      </c>
      <c r="M56" s="106">
        <f t="shared" si="20"/>
        <v>0</v>
      </c>
      <c r="N56" s="137">
        <f t="shared" si="26"/>
        <v>0</v>
      </c>
      <c r="O56" s="107">
        <f t="shared" si="21"/>
        <v>5</v>
      </c>
      <c r="P56" s="106">
        <f t="shared" si="22"/>
        <v>0</v>
      </c>
      <c r="Q56" s="137">
        <f t="shared" si="27"/>
        <v>0</v>
      </c>
    </row>
    <row r="57" spans="1:17" s="96" customFormat="1" ht="18" customHeight="1">
      <c r="A57" s="105">
        <f t="shared" si="16"/>
        <v>6</v>
      </c>
      <c r="B57" s="231">
        <f t="shared" si="23"/>
        <v>0</v>
      </c>
      <c r="C57" s="231"/>
      <c r="D57" s="231"/>
      <c r="E57" s="231"/>
      <c r="F57" s="221">
        <f t="shared" si="24"/>
        <v>0</v>
      </c>
      <c r="G57" s="222"/>
      <c r="H57" s="223"/>
      <c r="I57" s="105">
        <f t="shared" si="17"/>
        <v>6</v>
      </c>
      <c r="J57" s="106">
        <f t="shared" si="18"/>
        <v>0</v>
      </c>
      <c r="K57" s="137">
        <f t="shared" si="25"/>
        <v>0</v>
      </c>
      <c r="L57" s="107">
        <f t="shared" si="19"/>
        <v>6</v>
      </c>
      <c r="M57" s="106">
        <f t="shared" si="20"/>
        <v>0</v>
      </c>
      <c r="N57" s="137">
        <f t="shared" si="26"/>
        <v>0</v>
      </c>
      <c r="O57" s="107">
        <f t="shared" si="21"/>
        <v>6</v>
      </c>
      <c r="P57" s="106">
        <f t="shared" si="22"/>
        <v>0</v>
      </c>
      <c r="Q57" s="137">
        <f t="shared" si="27"/>
        <v>0</v>
      </c>
    </row>
    <row r="58" spans="1:17" s="96" customFormat="1" ht="18" customHeight="1">
      <c r="A58" s="105">
        <f t="shared" si="16"/>
        <v>7</v>
      </c>
      <c r="B58" s="231">
        <f t="shared" si="23"/>
        <v>0</v>
      </c>
      <c r="C58" s="231"/>
      <c r="D58" s="231"/>
      <c r="E58" s="231"/>
      <c r="F58" s="221">
        <f t="shared" si="24"/>
        <v>0</v>
      </c>
      <c r="G58" s="222"/>
      <c r="H58" s="223"/>
      <c r="I58" s="105">
        <f t="shared" si="17"/>
        <v>7</v>
      </c>
      <c r="J58" s="106">
        <f t="shared" si="18"/>
        <v>0</v>
      </c>
      <c r="K58" s="137">
        <f t="shared" si="25"/>
        <v>0</v>
      </c>
      <c r="L58" s="107">
        <f t="shared" si="19"/>
        <v>7</v>
      </c>
      <c r="M58" s="106">
        <f t="shared" si="20"/>
        <v>0</v>
      </c>
      <c r="N58" s="137">
        <f t="shared" si="26"/>
        <v>0</v>
      </c>
      <c r="O58" s="107">
        <f t="shared" si="21"/>
        <v>7</v>
      </c>
      <c r="P58" s="106">
        <f t="shared" si="22"/>
        <v>0</v>
      </c>
      <c r="Q58" s="137">
        <f t="shared" si="27"/>
        <v>0</v>
      </c>
    </row>
    <row r="59" spans="1:17" s="96" customFormat="1" ht="18" customHeight="1">
      <c r="A59" s="105">
        <f t="shared" si="16"/>
        <v>8</v>
      </c>
      <c r="B59" s="231">
        <f t="shared" si="23"/>
        <v>0</v>
      </c>
      <c r="C59" s="231"/>
      <c r="D59" s="231"/>
      <c r="E59" s="231"/>
      <c r="F59" s="221">
        <f t="shared" si="24"/>
        <v>0</v>
      </c>
      <c r="G59" s="222"/>
      <c r="H59" s="223"/>
      <c r="I59" s="105">
        <f t="shared" si="17"/>
        <v>8</v>
      </c>
      <c r="J59" s="106">
        <f t="shared" si="18"/>
        <v>0</v>
      </c>
      <c r="K59" s="137">
        <f t="shared" si="25"/>
        <v>0</v>
      </c>
      <c r="L59" s="107">
        <f t="shared" si="19"/>
        <v>8</v>
      </c>
      <c r="M59" s="106">
        <f t="shared" si="20"/>
        <v>0</v>
      </c>
      <c r="N59" s="137">
        <f t="shared" si="26"/>
        <v>0</v>
      </c>
      <c r="O59" s="107">
        <f t="shared" si="21"/>
        <v>8</v>
      </c>
      <c r="P59" s="106">
        <f t="shared" si="22"/>
        <v>0</v>
      </c>
      <c r="Q59" s="137">
        <f t="shared" si="27"/>
        <v>0</v>
      </c>
    </row>
    <row r="60" spans="1:17" s="96" customFormat="1" ht="18" customHeight="1">
      <c r="A60" s="105">
        <f t="shared" si="16"/>
        <v>9</v>
      </c>
      <c r="B60" s="231">
        <f t="shared" si="23"/>
        <v>0</v>
      </c>
      <c r="C60" s="231"/>
      <c r="D60" s="231"/>
      <c r="E60" s="231"/>
      <c r="F60" s="221">
        <f t="shared" si="24"/>
        <v>0</v>
      </c>
      <c r="G60" s="222"/>
      <c r="H60" s="223"/>
      <c r="I60" s="105">
        <f t="shared" si="17"/>
        <v>9</v>
      </c>
      <c r="J60" s="106">
        <f t="shared" si="18"/>
        <v>0</v>
      </c>
      <c r="K60" s="137">
        <f t="shared" si="25"/>
        <v>0</v>
      </c>
      <c r="L60" s="107">
        <f t="shared" si="19"/>
        <v>9</v>
      </c>
      <c r="M60" s="106">
        <f t="shared" si="20"/>
        <v>0</v>
      </c>
      <c r="N60" s="137">
        <f t="shared" si="26"/>
        <v>0</v>
      </c>
      <c r="O60" s="107">
        <f t="shared" si="21"/>
        <v>9</v>
      </c>
      <c r="P60" s="106">
        <f t="shared" si="22"/>
        <v>0</v>
      </c>
      <c r="Q60" s="137">
        <f t="shared" si="27"/>
        <v>0</v>
      </c>
    </row>
    <row r="61" spans="1:17" s="96" customFormat="1" ht="18" customHeight="1">
      <c r="A61" s="105">
        <f t="shared" si="16"/>
        <v>10</v>
      </c>
      <c r="B61" s="231">
        <f t="shared" si="23"/>
        <v>0</v>
      </c>
      <c r="C61" s="231"/>
      <c r="D61" s="231"/>
      <c r="E61" s="231"/>
      <c r="F61" s="221">
        <f t="shared" si="24"/>
        <v>0</v>
      </c>
      <c r="G61" s="222"/>
      <c r="H61" s="223"/>
      <c r="I61" s="105">
        <f t="shared" si="17"/>
        <v>10</v>
      </c>
      <c r="J61" s="106">
        <f t="shared" si="18"/>
        <v>0</v>
      </c>
      <c r="K61" s="137">
        <f t="shared" si="25"/>
        <v>0</v>
      </c>
      <c r="L61" s="107">
        <f t="shared" si="19"/>
        <v>10</v>
      </c>
      <c r="M61" s="106">
        <f t="shared" si="20"/>
        <v>0</v>
      </c>
      <c r="N61" s="137">
        <f t="shared" si="26"/>
        <v>0</v>
      </c>
      <c r="O61" s="107">
        <f t="shared" si="21"/>
        <v>10</v>
      </c>
      <c r="P61" s="106">
        <f t="shared" si="22"/>
        <v>0</v>
      </c>
      <c r="Q61" s="137">
        <f t="shared" si="27"/>
        <v>0</v>
      </c>
    </row>
    <row r="62" spans="1:17" s="96" customFormat="1" ht="18" customHeight="1">
      <c r="A62" s="105">
        <f>IF(A61=12,1,+A61+1)</f>
        <v>11</v>
      </c>
      <c r="B62" s="231">
        <f t="shared" si="23"/>
        <v>0</v>
      </c>
      <c r="C62" s="231"/>
      <c r="D62" s="231"/>
      <c r="E62" s="231"/>
      <c r="F62" s="221">
        <f t="shared" si="24"/>
        <v>0</v>
      </c>
      <c r="G62" s="222"/>
      <c r="H62" s="223"/>
      <c r="I62" s="105">
        <f>IF(I61=12,1,+I61+1)</f>
        <v>11</v>
      </c>
      <c r="J62" s="106">
        <f t="shared" si="18"/>
        <v>0</v>
      </c>
      <c r="K62" s="137">
        <f t="shared" si="25"/>
        <v>0</v>
      </c>
      <c r="L62" s="107">
        <f>IF(L61=12,1,+L61+1)</f>
        <v>11</v>
      </c>
      <c r="M62" s="106">
        <f t="shared" si="20"/>
        <v>0</v>
      </c>
      <c r="N62" s="137">
        <f t="shared" si="26"/>
        <v>0</v>
      </c>
      <c r="O62" s="107">
        <f>IF(O61=12,1,+O61+1)</f>
        <v>11</v>
      </c>
      <c r="P62" s="106">
        <f t="shared" si="22"/>
        <v>0</v>
      </c>
      <c r="Q62" s="137">
        <f t="shared" si="27"/>
        <v>0</v>
      </c>
    </row>
    <row r="63" spans="1:17" s="96" customFormat="1" ht="18" customHeight="1">
      <c r="A63" s="105">
        <f>IF(A62=12,1,+A62+1)</f>
        <v>12</v>
      </c>
      <c r="B63" s="231">
        <f t="shared" si="23"/>
        <v>0</v>
      </c>
      <c r="C63" s="231"/>
      <c r="D63" s="231"/>
      <c r="E63" s="231"/>
      <c r="F63" s="221">
        <f t="shared" si="24"/>
        <v>0</v>
      </c>
      <c r="G63" s="222"/>
      <c r="H63" s="223"/>
      <c r="I63" s="105">
        <f>IF(I62=12,1,+I62+1)</f>
        <v>12</v>
      </c>
      <c r="J63" s="106">
        <f t="shared" si="18"/>
        <v>0</v>
      </c>
      <c r="K63" s="137">
        <f t="shared" si="25"/>
        <v>0</v>
      </c>
      <c r="L63" s="107">
        <f>IF(L62=12,1,+L62+1)</f>
        <v>12</v>
      </c>
      <c r="M63" s="106">
        <f t="shared" si="20"/>
        <v>0</v>
      </c>
      <c r="N63" s="137">
        <f t="shared" si="26"/>
        <v>0</v>
      </c>
      <c r="O63" s="107">
        <f>IF(O62=12,1,+O62+1)</f>
        <v>12</v>
      </c>
      <c r="P63" s="106">
        <f t="shared" si="22"/>
        <v>0</v>
      </c>
      <c r="Q63" s="137">
        <f t="shared" si="27"/>
        <v>0</v>
      </c>
    </row>
    <row r="64" spans="1:17" s="96" customFormat="1" ht="18" customHeight="1" thickBot="1">
      <c r="A64" s="108" t="s">
        <v>6</v>
      </c>
      <c r="B64" s="232">
        <f t="shared" si="23"/>
        <v>0</v>
      </c>
      <c r="C64" s="232"/>
      <c r="D64" s="232"/>
      <c r="E64" s="232"/>
      <c r="F64" s="228">
        <f t="shared" si="24"/>
        <v>0</v>
      </c>
      <c r="G64" s="229"/>
      <c r="H64" s="230"/>
      <c r="I64" s="108" t="s">
        <v>6</v>
      </c>
      <c r="J64" s="109">
        <f t="shared" si="18"/>
        <v>0</v>
      </c>
      <c r="K64" s="138">
        <f t="shared" si="25"/>
        <v>0</v>
      </c>
      <c r="L64" s="110" t="s">
        <v>6</v>
      </c>
      <c r="M64" s="109">
        <f t="shared" si="20"/>
        <v>0</v>
      </c>
      <c r="N64" s="138">
        <f t="shared" si="26"/>
        <v>0</v>
      </c>
      <c r="O64" s="110" t="s">
        <v>6</v>
      </c>
      <c r="P64" s="109">
        <f t="shared" si="22"/>
        <v>0</v>
      </c>
      <c r="Q64" s="138">
        <f t="shared" si="27"/>
        <v>0</v>
      </c>
    </row>
    <row r="65" spans="1:17" s="5" customFormat="1" ht="18" customHeight="1" thickBot="1">
      <c r="A65" s="26"/>
      <c r="B65" s="88"/>
      <c r="C65" s="88"/>
      <c r="D65" s="88"/>
      <c r="E65" s="88"/>
      <c r="F65" s="89"/>
      <c r="G65" s="89"/>
      <c r="H65" s="89"/>
      <c r="I65" s="26"/>
      <c r="J65" s="90"/>
      <c r="K65" s="91"/>
      <c r="L65" s="26"/>
      <c r="M65" s="90"/>
      <c r="N65" s="91"/>
      <c r="O65" s="26"/>
      <c r="P65" s="90"/>
      <c r="Q65" s="91"/>
    </row>
    <row r="66" spans="1:17" s="96" customFormat="1" ht="19.5" customHeight="1" thickBot="1">
      <c r="A66" s="225" t="s">
        <v>61</v>
      </c>
      <c r="B66" s="226"/>
      <c r="C66" s="226"/>
      <c r="D66" s="226"/>
      <c r="E66" s="226"/>
      <c r="F66" s="226"/>
      <c r="G66" s="226"/>
      <c r="H66" s="227"/>
      <c r="I66" s="93" t="s">
        <v>62</v>
      </c>
      <c r="J66" s="94"/>
      <c r="K66" s="94"/>
      <c r="L66" s="94"/>
      <c r="M66" s="94"/>
      <c r="N66" s="94"/>
      <c r="O66" s="95"/>
      <c r="P66" s="95"/>
      <c r="Q66" s="95"/>
    </row>
    <row r="67" spans="1:17" s="98" customFormat="1" ht="7.5" customHeight="1" thickBot="1">
      <c r="A67" s="97"/>
      <c r="B67" s="97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95"/>
      <c r="Q67" s="95"/>
    </row>
    <row r="68" spans="1:17" s="96" customFormat="1" ht="15.75" customHeight="1">
      <c r="A68" s="217" t="s">
        <v>8</v>
      </c>
      <c r="B68" s="218"/>
      <c r="C68" s="218"/>
      <c r="D68" s="218"/>
      <c r="E68" s="218"/>
      <c r="F68" s="218"/>
      <c r="G68" s="218"/>
      <c r="H68" s="220"/>
      <c r="I68" s="217" t="s">
        <v>20</v>
      </c>
      <c r="J68" s="218"/>
      <c r="K68" s="219"/>
      <c r="L68" s="224" t="s">
        <v>21</v>
      </c>
      <c r="M68" s="218"/>
      <c r="N68" s="219"/>
      <c r="O68" s="217" t="s">
        <v>22</v>
      </c>
      <c r="P68" s="218"/>
      <c r="Q68" s="219"/>
    </row>
    <row r="69" spans="1:17" s="96" customFormat="1" ht="18.75" customHeight="1">
      <c r="A69" s="189" t="str">
        <f>CONCATENATE(+$C$7,+$D$7,"年",+$F$7,"月期")</f>
        <v>H年月期</v>
      </c>
      <c r="B69" s="190"/>
      <c r="C69" s="190"/>
      <c r="D69" s="190"/>
      <c r="E69" s="190"/>
      <c r="F69" s="190"/>
      <c r="G69" s="190"/>
      <c r="H69" s="191"/>
      <c r="I69" s="189" t="str">
        <f>CONCATENATE(+$C$7,+$D$7-1,"年",+$F$7,"月期")</f>
        <v>H-1年月期</v>
      </c>
      <c r="J69" s="190"/>
      <c r="K69" s="192"/>
      <c r="L69" s="188" t="str">
        <f>CONCATENATE(+$C$7,+$D$7-2,"年",+$F$7,"月期")</f>
        <v>H-2年月期</v>
      </c>
      <c r="M69" s="190"/>
      <c r="N69" s="192"/>
      <c r="O69" s="188" t="str">
        <f>CONCATENATE(+$C$7,+$D$7-3,"年",+$F$7,"月期")</f>
        <v>H-3年月期</v>
      </c>
      <c r="P69" s="190"/>
      <c r="Q69" s="192"/>
    </row>
    <row r="70" spans="1:17" s="96" customFormat="1" ht="18.75" customHeight="1" thickBot="1">
      <c r="A70" s="99"/>
      <c r="B70" s="215" t="s">
        <v>7</v>
      </c>
      <c r="C70" s="215"/>
      <c r="D70" s="215"/>
      <c r="E70" s="215"/>
      <c r="F70" s="199"/>
      <c r="G70" s="200"/>
      <c r="H70" s="201"/>
      <c r="I70" s="99"/>
      <c r="J70" s="100" t="s">
        <v>7</v>
      </c>
      <c r="K70" s="194"/>
      <c r="L70" s="102"/>
      <c r="M70" s="100" t="s">
        <v>7</v>
      </c>
      <c r="N70" s="194"/>
      <c r="O70" s="102"/>
      <c r="P70" s="100" t="s">
        <v>7</v>
      </c>
      <c r="Q70" s="194"/>
    </row>
    <row r="71" spans="1:17" s="96" customFormat="1" ht="18" customHeight="1">
      <c r="A71" s="103">
        <f>IF($F$7=12,1,+$F$7+1)</f>
        <v>1</v>
      </c>
      <c r="B71" s="216" t="e">
        <f>IF(ISERROR(+B33/B14),#N/A,+B33/B14)</f>
        <v>#N/A</v>
      </c>
      <c r="C71" s="216"/>
      <c r="D71" s="216"/>
      <c r="E71" s="216"/>
      <c r="F71" s="202"/>
      <c r="G71" s="203"/>
      <c r="H71" s="204"/>
      <c r="I71" s="103">
        <f>IF($F$7=12,1,+$F$7+1)</f>
        <v>1</v>
      </c>
      <c r="J71" s="139" t="e">
        <f>IF(ISERROR(J33/J14),#N/A,+J33/J14)</f>
        <v>#N/A</v>
      </c>
      <c r="K71" s="195"/>
      <c r="L71" s="103">
        <f>IF($F$7=12,1,+$F$7+1)</f>
        <v>1</v>
      </c>
      <c r="M71" s="139" t="e">
        <f>IF(ISERROR(M33/M14),#N/A,+M33/M14)</f>
        <v>#N/A</v>
      </c>
      <c r="N71" s="195"/>
      <c r="O71" s="103">
        <f>IF($F$7=12,1,+$F$7+1)</f>
        <v>1</v>
      </c>
      <c r="P71" s="139" t="e">
        <f>IF(ISERROR(P33/P14),#N/A,+P33/P14)</f>
        <v>#N/A</v>
      </c>
      <c r="Q71" s="195"/>
    </row>
    <row r="72" spans="1:17" s="96" customFormat="1" ht="18" customHeight="1">
      <c r="A72" s="105">
        <f aca="true" t="shared" si="28" ref="A72:A80">IF(A71=12,1,+A71+1)</f>
        <v>2</v>
      </c>
      <c r="B72" s="214" t="e">
        <f aca="true" t="shared" si="29" ref="B72:B81">IF(ISERROR(+B34/B15),#N/A,+B34/B15)</f>
        <v>#N/A</v>
      </c>
      <c r="C72" s="214"/>
      <c r="D72" s="214"/>
      <c r="E72" s="214"/>
      <c r="F72" s="202"/>
      <c r="G72" s="203"/>
      <c r="H72" s="204"/>
      <c r="I72" s="105">
        <f aca="true" t="shared" si="30" ref="I72:I80">IF(I71=12,1,+I71+1)</f>
        <v>2</v>
      </c>
      <c r="J72" s="140" t="e">
        <f aca="true" t="shared" si="31" ref="J72:J81">IF(ISERROR(J34/J15),#N/A,+J34/J15)</f>
        <v>#N/A</v>
      </c>
      <c r="K72" s="195"/>
      <c r="L72" s="107">
        <f aca="true" t="shared" si="32" ref="L72:L80">IF(L71=12,1,+L71+1)</f>
        <v>2</v>
      </c>
      <c r="M72" s="140" t="e">
        <f aca="true" t="shared" si="33" ref="M72:M81">IF(ISERROR(M34/M15),#N/A,+M34/M15)</f>
        <v>#N/A</v>
      </c>
      <c r="N72" s="195"/>
      <c r="O72" s="107">
        <f aca="true" t="shared" si="34" ref="O72:O80">IF(O71=12,1,+O71+1)</f>
        <v>2</v>
      </c>
      <c r="P72" s="140" t="e">
        <f aca="true" t="shared" si="35" ref="P72:P81">IF(ISERROR(P34/P15),#N/A,+P34/P15)</f>
        <v>#N/A</v>
      </c>
      <c r="Q72" s="195"/>
    </row>
    <row r="73" spans="1:17" s="96" customFormat="1" ht="18" customHeight="1">
      <c r="A73" s="105">
        <f t="shared" si="28"/>
        <v>3</v>
      </c>
      <c r="B73" s="214" t="e">
        <f t="shared" si="29"/>
        <v>#N/A</v>
      </c>
      <c r="C73" s="214"/>
      <c r="D73" s="214"/>
      <c r="E73" s="214"/>
      <c r="F73" s="202"/>
      <c r="G73" s="203"/>
      <c r="H73" s="204"/>
      <c r="I73" s="105">
        <f t="shared" si="30"/>
        <v>3</v>
      </c>
      <c r="J73" s="140" t="e">
        <f t="shared" si="31"/>
        <v>#N/A</v>
      </c>
      <c r="K73" s="195"/>
      <c r="L73" s="107">
        <f t="shared" si="32"/>
        <v>3</v>
      </c>
      <c r="M73" s="140" t="e">
        <f t="shared" si="33"/>
        <v>#N/A</v>
      </c>
      <c r="N73" s="195"/>
      <c r="O73" s="107">
        <f t="shared" si="34"/>
        <v>3</v>
      </c>
      <c r="P73" s="140" t="e">
        <f t="shared" si="35"/>
        <v>#N/A</v>
      </c>
      <c r="Q73" s="195"/>
    </row>
    <row r="74" spans="1:17" s="96" customFormat="1" ht="18" customHeight="1">
      <c r="A74" s="105">
        <f t="shared" si="28"/>
        <v>4</v>
      </c>
      <c r="B74" s="214" t="e">
        <f t="shared" si="29"/>
        <v>#N/A</v>
      </c>
      <c r="C74" s="214"/>
      <c r="D74" s="214"/>
      <c r="E74" s="214"/>
      <c r="F74" s="202"/>
      <c r="G74" s="203"/>
      <c r="H74" s="204"/>
      <c r="I74" s="105">
        <f t="shared" si="30"/>
        <v>4</v>
      </c>
      <c r="J74" s="140" t="e">
        <f t="shared" si="31"/>
        <v>#N/A</v>
      </c>
      <c r="K74" s="195"/>
      <c r="L74" s="107">
        <f t="shared" si="32"/>
        <v>4</v>
      </c>
      <c r="M74" s="140" t="e">
        <f t="shared" si="33"/>
        <v>#N/A</v>
      </c>
      <c r="N74" s="195"/>
      <c r="O74" s="107">
        <f t="shared" si="34"/>
        <v>4</v>
      </c>
      <c r="P74" s="140" t="e">
        <f t="shared" si="35"/>
        <v>#N/A</v>
      </c>
      <c r="Q74" s="195"/>
    </row>
    <row r="75" spans="1:17" s="96" customFormat="1" ht="18" customHeight="1">
      <c r="A75" s="105">
        <f t="shared" si="28"/>
        <v>5</v>
      </c>
      <c r="B75" s="214" t="e">
        <f t="shared" si="29"/>
        <v>#N/A</v>
      </c>
      <c r="C75" s="214"/>
      <c r="D75" s="214"/>
      <c r="E75" s="214"/>
      <c r="F75" s="202"/>
      <c r="G75" s="203"/>
      <c r="H75" s="204"/>
      <c r="I75" s="105">
        <f t="shared" si="30"/>
        <v>5</v>
      </c>
      <c r="J75" s="140" t="e">
        <f t="shared" si="31"/>
        <v>#N/A</v>
      </c>
      <c r="K75" s="195"/>
      <c r="L75" s="107">
        <f t="shared" si="32"/>
        <v>5</v>
      </c>
      <c r="M75" s="140" t="e">
        <f t="shared" si="33"/>
        <v>#N/A</v>
      </c>
      <c r="N75" s="195"/>
      <c r="O75" s="107">
        <f t="shared" si="34"/>
        <v>5</v>
      </c>
      <c r="P75" s="140" t="e">
        <f t="shared" si="35"/>
        <v>#N/A</v>
      </c>
      <c r="Q75" s="195"/>
    </row>
    <row r="76" spans="1:17" s="96" customFormat="1" ht="18" customHeight="1">
      <c r="A76" s="105">
        <f t="shared" si="28"/>
        <v>6</v>
      </c>
      <c r="B76" s="214" t="e">
        <f t="shared" si="29"/>
        <v>#N/A</v>
      </c>
      <c r="C76" s="214"/>
      <c r="D76" s="214"/>
      <c r="E76" s="214"/>
      <c r="F76" s="202"/>
      <c r="G76" s="203"/>
      <c r="H76" s="204"/>
      <c r="I76" s="105">
        <f t="shared" si="30"/>
        <v>6</v>
      </c>
      <c r="J76" s="140" t="e">
        <f t="shared" si="31"/>
        <v>#N/A</v>
      </c>
      <c r="K76" s="195"/>
      <c r="L76" s="107">
        <f t="shared" si="32"/>
        <v>6</v>
      </c>
      <c r="M76" s="140" t="e">
        <f t="shared" si="33"/>
        <v>#N/A</v>
      </c>
      <c r="N76" s="195"/>
      <c r="O76" s="107">
        <f t="shared" si="34"/>
        <v>6</v>
      </c>
      <c r="P76" s="140" t="e">
        <f t="shared" si="35"/>
        <v>#N/A</v>
      </c>
      <c r="Q76" s="195"/>
    </row>
    <row r="77" spans="1:17" s="96" customFormat="1" ht="18" customHeight="1">
      <c r="A77" s="105">
        <f t="shared" si="28"/>
        <v>7</v>
      </c>
      <c r="B77" s="214" t="e">
        <f t="shared" si="29"/>
        <v>#N/A</v>
      </c>
      <c r="C77" s="214"/>
      <c r="D77" s="214"/>
      <c r="E77" s="214"/>
      <c r="F77" s="202"/>
      <c r="G77" s="203"/>
      <c r="H77" s="204"/>
      <c r="I77" s="105">
        <f t="shared" si="30"/>
        <v>7</v>
      </c>
      <c r="J77" s="140" t="e">
        <f t="shared" si="31"/>
        <v>#N/A</v>
      </c>
      <c r="K77" s="195"/>
      <c r="L77" s="107">
        <f t="shared" si="32"/>
        <v>7</v>
      </c>
      <c r="M77" s="140" t="e">
        <f t="shared" si="33"/>
        <v>#N/A</v>
      </c>
      <c r="N77" s="195"/>
      <c r="O77" s="107">
        <f t="shared" si="34"/>
        <v>7</v>
      </c>
      <c r="P77" s="140" t="e">
        <f t="shared" si="35"/>
        <v>#N/A</v>
      </c>
      <c r="Q77" s="195"/>
    </row>
    <row r="78" spans="1:17" s="96" customFormat="1" ht="18" customHeight="1">
      <c r="A78" s="105">
        <f t="shared" si="28"/>
        <v>8</v>
      </c>
      <c r="B78" s="214" t="e">
        <f t="shared" si="29"/>
        <v>#N/A</v>
      </c>
      <c r="C78" s="214"/>
      <c r="D78" s="214"/>
      <c r="E78" s="214"/>
      <c r="F78" s="202"/>
      <c r="G78" s="203"/>
      <c r="H78" s="204"/>
      <c r="I78" s="105">
        <f t="shared" si="30"/>
        <v>8</v>
      </c>
      <c r="J78" s="140" t="e">
        <f t="shared" si="31"/>
        <v>#N/A</v>
      </c>
      <c r="K78" s="195"/>
      <c r="L78" s="107">
        <f t="shared" si="32"/>
        <v>8</v>
      </c>
      <c r="M78" s="140" t="e">
        <f t="shared" si="33"/>
        <v>#N/A</v>
      </c>
      <c r="N78" s="195"/>
      <c r="O78" s="107">
        <f t="shared" si="34"/>
        <v>8</v>
      </c>
      <c r="P78" s="140" t="e">
        <f t="shared" si="35"/>
        <v>#N/A</v>
      </c>
      <c r="Q78" s="195"/>
    </row>
    <row r="79" spans="1:17" s="96" customFormat="1" ht="18" customHeight="1">
      <c r="A79" s="105">
        <f t="shared" si="28"/>
        <v>9</v>
      </c>
      <c r="B79" s="214" t="e">
        <f t="shared" si="29"/>
        <v>#N/A</v>
      </c>
      <c r="C79" s="214"/>
      <c r="D79" s="214"/>
      <c r="E79" s="214"/>
      <c r="F79" s="202"/>
      <c r="G79" s="203"/>
      <c r="H79" s="204"/>
      <c r="I79" s="105">
        <f t="shared" si="30"/>
        <v>9</v>
      </c>
      <c r="J79" s="140" t="e">
        <f t="shared" si="31"/>
        <v>#N/A</v>
      </c>
      <c r="K79" s="195"/>
      <c r="L79" s="107">
        <f t="shared" si="32"/>
        <v>9</v>
      </c>
      <c r="M79" s="140" t="e">
        <f t="shared" si="33"/>
        <v>#N/A</v>
      </c>
      <c r="N79" s="195"/>
      <c r="O79" s="107">
        <f t="shared" si="34"/>
        <v>9</v>
      </c>
      <c r="P79" s="140" t="e">
        <f t="shared" si="35"/>
        <v>#N/A</v>
      </c>
      <c r="Q79" s="195"/>
    </row>
    <row r="80" spans="1:17" s="96" customFormat="1" ht="18" customHeight="1">
      <c r="A80" s="105">
        <f t="shared" si="28"/>
        <v>10</v>
      </c>
      <c r="B80" s="214" t="e">
        <f t="shared" si="29"/>
        <v>#N/A</v>
      </c>
      <c r="C80" s="214"/>
      <c r="D80" s="214"/>
      <c r="E80" s="214"/>
      <c r="F80" s="202"/>
      <c r="G80" s="203"/>
      <c r="H80" s="204"/>
      <c r="I80" s="105">
        <f t="shared" si="30"/>
        <v>10</v>
      </c>
      <c r="J80" s="140" t="e">
        <f t="shared" si="31"/>
        <v>#N/A</v>
      </c>
      <c r="K80" s="195"/>
      <c r="L80" s="107">
        <f t="shared" si="32"/>
        <v>10</v>
      </c>
      <c r="M80" s="140" t="e">
        <f t="shared" si="33"/>
        <v>#N/A</v>
      </c>
      <c r="N80" s="195"/>
      <c r="O80" s="107">
        <f t="shared" si="34"/>
        <v>10</v>
      </c>
      <c r="P80" s="140" t="e">
        <f t="shared" si="35"/>
        <v>#N/A</v>
      </c>
      <c r="Q80" s="195"/>
    </row>
    <row r="81" spans="1:17" s="96" customFormat="1" ht="18" customHeight="1">
      <c r="A81" s="105">
        <f>IF(A80=12,1,+A80+1)</f>
        <v>11</v>
      </c>
      <c r="B81" s="214" t="e">
        <f t="shared" si="29"/>
        <v>#N/A</v>
      </c>
      <c r="C81" s="214"/>
      <c r="D81" s="214"/>
      <c r="E81" s="214"/>
      <c r="F81" s="202"/>
      <c r="G81" s="203"/>
      <c r="H81" s="204"/>
      <c r="I81" s="105">
        <f>IF(I80=12,1,+I80+1)</f>
        <v>11</v>
      </c>
      <c r="J81" s="140" t="e">
        <f t="shared" si="31"/>
        <v>#N/A</v>
      </c>
      <c r="K81" s="195"/>
      <c r="L81" s="107">
        <f>IF(L80=12,1,+L80+1)</f>
        <v>11</v>
      </c>
      <c r="M81" s="140" t="e">
        <f t="shared" si="33"/>
        <v>#N/A</v>
      </c>
      <c r="N81" s="195"/>
      <c r="O81" s="107">
        <f>IF(O80=12,1,+O80+1)</f>
        <v>11</v>
      </c>
      <c r="P81" s="140" t="e">
        <f t="shared" si="35"/>
        <v>#N/A</v>
      </c>
      <c r="Q81" s="195"/>
    </row>
    <row r="82" spans="1:17" s="96" customFormat="1" ht="18" customHeight="1">
      <c r="A82" s="105">
        <f>IF(A81=12,1,+A81+1)</f>
        <v>12</v>
      </c>
      <c r="B82" s="208" t="e">
        <f>IF(ISERROR((SUM(B44:B45)/(SUM(B25:B26)))),#N/A,(SUM(B44:B45)/(SUM(B25:B26))))</f>
        <v>#N/A</v>
      </c>
      <c r="C82" s="209"/>
      <c r="D82" s="209"/>
      <c r="E82" s="210"/>
      <c r="F82" s="202"/>
      <c r="G82" s="203"/>
      <c r="H82" s="204"/>
      <c r="I82" s="105">
        <f>IF(I81=12,1,+I81+1)</f>
        <v>12</v>
      </c>
      <c r="J82" s="197" t="e">
        <f>IF(ISERROR((SUM(J44:J45)/(SUM(J25:J26)))),#N/A,(SUM(J44:J45)/(SUM(J25:J26))))</f>
        <v>#N/A</v>
      </c>
      <c r="K82" s="195"/>
      <c r="L82" s="107">
        <f>IF(L81=12,1,+L81+1)</f>
        <v>12</v>
      </c>
      <c r="M82" s="197" t="e">
        <f>IF(ISERROR((SUM(M44:M45)/(SUM(M25:M26)))),#N/A,(SUM(M44:M45)/(SUM(M25:M26))))</f>
        <v>#N/A</v>
      </c>
      <c r="N82" s="195"/>
      <c r="O82" s="107">
        <f>IF(O81=12,1,+O81+1)</f>
        <v>12</v>
      </c>
      <c r="P82" s="197" t="e">
        <f>IF(ISERROR((SUM(P44:P45)/(SUM(P25:P26)))),#N/A,(SUM(P44:P45)/(SUM(P25:P26))))</f>
        <v>#N/A</v>
      </c>
      <c r="Q82" s="195"/>
    </row>
    <row r="83" spans="1:17" s="96" customFormat="1" ht="18" customHeight="1" thickBot="1">
      <c r="A83" s="108" t="s">
        <v>6</v>
      </c>
      <c r="B83" s="211"/>
      <c r="C83" s="212"/>
      <c r="D83" s="212"/>
      <c r="E83" s="213"/>
      <c r="F83" s="205"/>
      <c r="G83" s="206"/>
      <c r="H83" s="207"/>
      <c r="I83" s="108" t="s">
        <v>6</v>
      </c>
      <c r="J83" s="198"/>
      <c r="K83" s="196"/>
      <c r="L83" s="110" t="s">
        <v>6</v>
      </c>
      <c r="M83" s="198"/>
      <c r="N83" s="196"/>
      <c r="O83" s="110" t="s">
        <v>6</v>
      </c>
      <c r="P83" s="198"/>
      <c r="Q83" s="196"/>
    </row>
    <row r="84" ht="33.75" customHeight="1">
      <c r="A84" s="15" t="s">
        <v>43</v>
      </c>
    </row>
    <row r="85" spans="1:17" ht="21" customHeight="1">
      <c r="A85" s="181" t="s">
        <v>84</v>
      </c>
      <c r="B85" s="182" t="s">
        <v>85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3"/>
    </row>
    <row r="86" spans="1:17" ht="21" customHeight="1">
      <c r="A86" s="184"/>
      <c r="B86" s="185"/>
      <c r="C86" s="185"/>
      <c r="D86" s="185" t="s">
        <v>86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6"/>
    </row>
  </sheetData>
  <sheetProtection sheet="1" objects="1" scenarios="1"/>
  <mergeCells count="146">
    <mergeCell ref="B59:E59"/>
    <mergeCell ref="B60:E60"/>
    <mergeCell ref="B57:E57"/>
    <mergeCell ref="B58:E58"/>
    <mergeCell ref="F53:H53"/>
    <mergeCell ref="F54:H54"/>
    <mergeCell ref="F55:H55"/>
    <mergeCell ref="B56:E56"/>
    <mergeCell ref="B53:E53"/>
    <mergeCell ref="B54:E54"/>
    <mergeCell ref="B55:E55"/>
    <mergeCell ref="F56:H56"/>
    <mergeCell ref="F51:H51"/>
    <mergeCell ref="B52:E52"/>
    <mergeCell ref="L49:N49"/>
    <mergeCell ref="F52:H52"/>
    <mergeCell ref="B51:E51"/>
    <mergeCell ref="A50:H50"/>
    <mergeCell ref="I50:K50"/>
    <mergeCell ref="L50:N50"/>
    <mergeCell ref="O50:Q50"/>
    <mergeCell ref="A49:H49"/>
    <mergeCell ref="I49:K49"/>
    <mergeCell ref="A47:H47"/>
    <mergeCell ref="O49:Q49"/>
    <mergeCell ref="B44:E44"/>
    <mergeCell ref="F44:H44"/>
    <mergeCell ref="B45:E45"/>
    <mergeCell ref="F45:H45"/>
    <mergeCell ref="B42:E42"/>
    <mergeCell ref="F42:H42"/>
    <mergeCell ref="B43:E43"/>
    <mergeCell ref="F43:H43"/>
    <mergeCell ref="B40:E40"/>
    <mergeCell ref="F40:H40"/>
    <mergeCell ref="B41:E41"/>
    <mergeCell ref="F41:H41"/>
    <mergeCell ref="B38:E38"/>
    <mergeCell ref="F38:H38"/>
    <mergeCell ref="B39:E39"/>
    <mergeCell ref="F39:H39"/>
    <mergeCell ref="B36:E36"/>
    <mergeCell ref="F36:H36"/>
    <mergeCell ref="B37:E37"/>
    <mergeCell ref="F37:H37"/>
    <mergeCell ref="B34:E34"/>
    <mergeCell ref="F34:H34"/>
    <mergeCell ref="B35:E35"/>
    <mergeCell ref="F35:H35"/>
    <mergeCell ref="B32:E32"/>
    <mergeCell ref="F32:H32"/>
    <mergeCell ref="B33:E33"/>
    <mergeCell ref="F33:H33"/>
    <mergeCell ref="L30:N30"/>
    <mergeCell ref="O30:Q30"/>
    <mergeCell ref="A31:H31"/>
    <mergeCell ref="I31:K31"/>
    <mergeCell ref="L31:N31"/>
    <mergeCell ref="O31:Q31"/>
    <mergeCell ref="A28:B28"/>
    <mergeCell ref="C28:H28"/>
    <mergeCell ref="A30:H30"/>
    <mergeCell ref="I30:K30"/>
    <mergeCell ref="L12:N12"/>
    <mergeCell ref="O12:Q12"/>
    <mergeCell ref="B15:E15"/>
    <mergeCell ref="F15:H15"/>
    <mergeCell ref="B14:E14"/>
    <mergeCell ref="F14:H14"/>
    <mergeCell ref="A12:H12"/>
    <mergeCell ref="B13:E13"/>
    <mergeCell ref="F13:H13"/>
    <mergeCell ref="B16:E16"/>
    <mergeCell ref="I12:K12"/>
    <mergeCell ref="B24:E24"/>
    <mergeCell ref="B17:E17"/>
    <mergeCell ref="B18:E18"/>
    <mergeCell ref="B19:E19"/>
    <mergeCell ref="B20:E20"/>
    <mergeCell ref="F21:H21"/>
    <mergeCell ref="F22:H22"/>
    <mergeCell ref="F23:H23"/>
    <mergeCell ref="B21:E21"/>
    <mergeCell ref="B22:E22"/>
    <mergeCell ref="B23:E23"/>
    <mergeCell ref="F17:H17"/>
    <mergeCell ref="F18:H18"/>
    <mergeCell ref="F19:H19"/>
    <mergeCell ref="F20:H20"/>
    <mergeCell ref="F24:H24"/>
    <mergeCell ref="F25:H25"/>
    <mergeCell ref="F26:H26"/>
    <mergeCell ref="A5:B5"/>
    <mergeCell ref="A7:B7"/>
    <mergeCell ref="C5:I5"/>
    <mergeCell ref="A9:B9"/>
    <mergeCell ref="B25:E25"/>
    <mergeCell ref="B26:E26"/>
    <mergeCell ref="F16:H16"/>
    <mergeCell ref="O11:Q11"/>
    <mergeCell ref="C9:H9"/>
    <mergeCell ref="I11:K11"/>
    <mergeCell ref="L11:N11"/>
    <mergeCell ref="A11:H11"/>
    <mergeCell ref="F57:H57"/>
    <mergeCell ref="F58:H58"/>
    <mergeCell ref="F59:H59"/>
    <mergeCell ref="F60:H60"/>
    <mergeCell ref="F61:H61"/>
    <mergeCell ref="F62:H62"/>
    <mergeCell ref="F63:H63"/>
    <mergeCell ref="L68:N68"/>
    <mergeCell ref="A66:H66"/>
    <mergeCell ref="F64:H64"/>
    <mergeCell ref="B63:E63"/>
    <mergeCell ref="B64:E64"/>
    <mergeCell ref="B61:E61"/>
    <mergeCell ref="B62:E62"/>
    <mergeCell ref="B70:E70"/>
    <mergeCell ref="B71:E71"/>
    <mergeCell ref="O68:Q68"/>
    <mergeCell ref="A69:H69"/>
    <mergeCell ref="I69:K69"/>
    <mergeCell ref="L69:N69"/>
    <mergeCell ref="O69:Q69"/>
    <mergeCell ref="A68:H68"/>
    <mergeCell ref="I68:K68"/>
    <mergeCell ref="B74:E74"/>
    <mergeCell ref="B75:E75"/>
    <mergeCell ref="B72:E72"/>
    <mergeCell ref="B73:E73"/>
    <mergeCell ref="B81:E81"/>
    <mergeCell ref="B78:E78"/>
    <mergeCell ref="B79:E79"/>
    <mergeCell ref="B76:E76"/>
    <mergeCell ref="B77:E77"/>
    <mergeCell ref="A1:B1"/>
    <mergeCell ref="Q70:Q83"/>
    <mergeCell ref="J82:J83"/>
    <mergeCell ref="M82:M83"/>
    <mergeCell ref="P82:P83"/>
    <mergeCell ref="K70:K83"/>
    <mergeCell ref="N70:N83"/>
    <mergeCell ref="F70:H83"/>
    <mergeCell ref="B82:E83"/>
    <mergeCell ref="B80:E80"/>
  </mergeCells>
  <conditionalFormatting sqref="B71:E71">
    <cfRule type="expression" priority="1" dxfId="0" stopIfTrue="1">
      <formula>ISERROR($B$71)</formula>
    </cfRule>
  </conditionalFormatting>
  <conditionalFormatting sqref="B72:E83">
    <cfRule type="expression" priority="2" dxfId="0" stopIfTrue="1">
      <formula>ISERROR($B$72:$E$83)</formula>
    </cfRule>
  </conditionalFormatting>
  <conditionalFormatting sqref="J71:J83">
    <cfRule type="expression" priority="3" dxfId="0" stopIfTrue="1">
      <formula>ISERROR($J$71:$J$83)</formula>
    </cfRule>
  </conditionalFormatting>
  <conditionalFormatting sqref="M71:M83">
    <cfRule type="expression" priority="4" dxfId="0" stopIfTrue="1">
      <formula>ISERROR($M$71:$M$83)</formula>
    </cfRule>
  </conditionalFormatting>
  <conditionalFormatting sqref="P71:P83">
    <cfRule type="expression" priority="5" dxfId="0" stopIfTrue="1">
      <formula>ISERROR($P$71:$P$83)</formula>
    </cfRule>
  </conditionalFormatting>
  <printOptions/>
  <pageMargins left="0.75" right="0.4" top="0.79" bottom="0.6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28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7" sqref="D187"/>
    </sheetView>
  </sheetViews>
  <sheetFormatPr defaultColWidth="8.796875" defaultRowHeight="14.25"/>
  <cols>
    <col min="1" max="1" width="14.19921875" style="81" customWidth="1"/>
    <col min="2" max="2" width="9.69921875" style="81" customWidth="1"/>
    <col min="3" max="3" width="13.3984375" style="0" bestFit="1" customWidth="1"/>
    <col min="4" max="4" width="10.5" style="0" bestFit="1" customWidth="1"/>
    <col min="5" max="5" width="10.5" style="130" customWidth="1"/>
    <col min="6" max="6" width="11.3984375" style="0" customWidth="1"/>
    <col min="7" max="7" width="10.3984375" style="0" customWidth="1"/>
    <col min="8" max="8" width="8.09765625" style="130" customWidth="1"/>
    <col min="9" max="9" width="12.09765625" style="0" customWidth="1"/>
    <col min="10" max="10" width="12.09765625" style="113" customWidth="1"/>
    <col min="11" max="11" width="13.19921875" style="0" customWidth="1"/>
    <col min="12" max="12" width="10.3984375" style="0" customWidth="1"/>
    <col min="13" max="13" width="10.5" style="130" bestFit="1" customWidth="1"/>
  </cols>
  <sheetData>
    <row r="1" spans="2:13" s="178" customFormat="1" ht="12">
      <c r="B1" s="178" t="s">
        <v>80</v>
      </c>
      <c r="C1" s="177" t="str">
        <f>CONCATENATE('入力画面'!$C$7,IF('入力画面'!$F$7=12,'入力画面'!$D$7-3,'入力画面'!$D$7-4),"年",'入力画面'!O14,"月")</f>
        <v>H-4年1月</v>
      </c>
      <c r="D1" s="178" t="s">
        <v>81</v>
      </c>
      <c r="E1" s="177" t="str">
        <f>CONCATENATE('入力画面'!$C$7,IF('入力画面'!$F$7=12,'入力画面'!$D$7-2,'入力画面'!$D$7-3),"年",'入力画面'!L14,"月")</f>
        <v>H-3年1月</v>
      </c>
      <c r="F1" s="178" t="s">
        <v>82</v>
      </c>
      <c r="G1" s="177" t="str">
        <f>CONCATENATE('入力画面'!$C$7,IF('入力画面'!$F$7=12,'入力画面'!$D$7-1,'入力画面'!$D$7-2),"年",'入力画面'!I14,"月")</f>
        <v>H-2年1月</v>
      </c>
      <c r="H1" s="178" t="s">
        <v>83</v>
      </c>
      <c r="I1" s="177" t="str">
        <f>CONCATENATE('入力画面'!$C$7,IF('入力画面'!$F$7=12,'入力画面'!$D$7,'入力画面'!$D$7-1),"年",'入力画面'!A14,"月")</f>
        <v>H-1年1月</v>
      </c>
      <c r="J1" s="180"/>
      <c r="M1" s="179"/>
    </row>
    <row r="2" spans="1:3" ht="13.5">
      <c r="A2" s="275" t="str">
        <f>CONCATENATE("科目１：",'入力画面'!C9)</f>
        <v>科目１：売上高</v>
      </c>
      <c r="B2" s="275"/>
      <c r="C2" s="275"/>
    </row>
    <row r="3" spans="2:13" ht="13.5">
      <c r="B3" s="82"/>
      <c r="C3" s="49"/>
      <c r="D3" s="48" t="s">
        <v>23</v>
      </c>
      <c r="E3" s="131" t="s">
        <v>23</v>
      </c>
      <c r="F3" s="48" t="s">
        <v>1</v>
      </c>
      <c r="G3" s="48" t="str">
        <f>+'月次推移1売上'!$B$16</f>
        <v>基準値</v>
      </c>
      <c r="H3" s="131" t="str">
        <f>+'月次推移1売上'!$B$16</f>
        <v>基準値</v>
      </c>
      <c r="I3" s="48" t="s">
        <v>24</v>
      </c>
      <c r="J3" s="114" t="s">
        <v>24</v>
      </c>
      <c r="K3" s="50" t="s">
        <v>25</v>
      </c>
      <c r="L3" s="48" t="str">
        <f>+'月次推移1売上'!$B$16</f>
        <v>基準値</v>
      </c>
      <c r="M3" s="48" t="str">
        <f>+'月次推移1売上'!$B$16</f>
        <v>基準値</v>
      </c>
    </row>
    <row r="4" spans="2:13" ht="13.5">
      <c r="B4" s="82"/>
      <c r="C4" s="49"/>
      <c r="D4" s="48"/>
      <c r="E4" s="131" t="s">
        <v>64</v>
      </c>
      <c r="F4" s="48"/>
      <c r="G4" s="48"/>
      <c r="H4" s="131" t="s">
        <v>70</v>
      </c>
      <c r="I4" s="48"/>
      <c r="J4" s="114" t="s">
        <v>65</v>
      </c>
      <c r="K4" s="50"/>
      <c r="M4" s="130" t="s">
        <v>66</v>
      </c>
    </row>
    <row r="5" spans="1:13" ht="13.5">
      <c r="A5" s="81" t="s">
        <v>26</v>
      </c>
      <c r="B5" s="81" t="str">
        <f>+$C$1</f>
        <v>H-4年1月</v>
      </c>
      <c r="C5" s="51" t="s">
        <v>27</v>
      </c>
      <c r="D5" s="52">
        <f>+'入力画面'!P14</f>
        <v>0</v>
      </c>
      <c r="E5" s="132">
        <f>+D5</f>
        <v>0</v>
      </c>
      <c r="F5" s="52">
        <f>+D5</f>
        <v>0</v>
      </c>
      <c r="G5" s="270"/>
      <c r="H5" s="165"/>
      <c r="I5" s="272"/>
      <c r="J5" s="273"/>
      <c r="K5" s="274"/>
      <c r="L5" s="271"/>
      <c r="M5" s="269"/>
    </row>
    <row r="6" spans="1:13" ht="13.5">
      <c r="A6" s="176"/>
      <c r="B6" s="83"/>
      <c r="C6" s="51" t="s">
        <v>28</v>
      </c>
      <c r="D6" s="52">
        <f>+'入力画面'!P15</f>
        <v>0</v>
      </c>
      <c r="E6" s="132" t="str">
        <f>IF(D6=0,"**",D6)</f>
        <v>**</v>
      </c>
      <c r="F6" s="52">
        <f aca="true" t="shared" si="0" ref="F6:F16">+F5+D6</f>
        <v>0</v>
      </c>
      <c r="G6" s="270"/>
      <c r="H6" s="165"/>
      <c r="I6" s="272"/>
      <c r="J6" s="273"/>
      <c r="K6" s="274"/>
      <c r="L6" s="271"/>
      <c r="M6" s="269"/>
    </row>
    <row r="7" spans="2:13" ht="13.5">
      <c r="B7" s="83">
        <f>+'入力画面'!A16</f>
        <v>3</v>
      </c>
      <c r="C7" s="51" t="s">
        <v>29</v>
      </c>
      <c r="D7" s="52">
        <f>+'入力画面'!P16</f>
        <v>0</v>
      </c>
      <c r="E7" s="132" t="str">
        <f aca="true" t="shared" si="1" ref="E7:E52">IF(D7=0,"**",D7)</f>
        <v>**</v>
      </c>
      <c r="F7" s="52">
        <f t="shared" si="0"/>
        <v>0</v>
      </c>
      <c r="G7" s="270"/>
      <c r="H7" s="165"/>
      <c r="I7" s="272"/>
      <c r="J7" s="273"/>
      <c r="K7" s="274"/>
      <c r="L7" s="271"/>
      <c r="M7" s="269"/>
    </row>
    <row r="8" spans="2:13" ht="13.5">
      <c r="B8" s="83"/>
      <c r="C8" s="51" t="s">
        <v>30</v>
      </c>
      <c r="D8" s="52">
        <f>+'入力画面'!P17</f>
        <v>0</v>
      </c>
      <c r="E8" s="132" t="str">
        <f t="shared" si="1"/>
        <v>**</v>
      </c>
      <c r="F8" s="52">
        <f t="shared" si="0"/>
        <v>0</v>
      </c>
      <c r="G8" s="270"/>
      <c r="H8" s="165"/>
      <c r="I8" s="272"/>
      <c r="J8" s="273"/>
      <c r="K8" s="274"/>
      <c r="L8" s="271"/>
      <c r="M8" s="269"/>
    </row>
    <row r="9" spans="2:13" ht="13.5">
      <c r="B9" s="83"/>
      <c r="C9" s="51" t="s">
        <v>31</v>
      </c>
      <c r="D9" s="52">
        <f>+'入力画面'!P18</f>
        <v>0</v>
      </c>
      <c r="E9" s="132" t="str">
        <f t="shared" si="1"/>
        <v>**</v>
      </c>
      <c r="F9" s="52">
        <f t="shared" si="0"/>
        <v>0</v>
      </c>
      <c r="G9" s="270"/>
      <c r="H9" s="165"/>
      <c r="I9" s="272"/>
      <c r="J9" s="273"/>
      <c r="K9" s="274"/>
      <c r="L9" s="271"/>
      <c r="M9" s="269"/>
    </row>
    <row r="10" spans="2:13" ht="13.5">
      <c r="B10" s="83">
        <f>+'入力画面'!A19</f>
        <v>6</v>
      </c>
      <c r="C10" s="51" t="s">
        <v>32</v>
      </c>
      <c r="D10" s="52">
        <f>+'入力画面'!P19</f>
        <v>0</v>
      </c>
      <c r="E10" s="132" t="str">
        <f t="shared" si="1"/>
        <v>**</v>
      </c>
      <c r="F10" s="52">
        <f t="shared" si="0"/>
        <v>0</v>
      </c>
      <c r="G10" s="270"/>
      <c r="H10" s="165"/>
      <c r="I10" s="272"/>
      <c r="J10" s="273"/>
      <c r="K10" s="274"/>
      <c r="L10" s="271"/>
      <c r="M10" s="269"/>
    </row>
    <row r="11" spans="2:13" ht="13.5">
      <c r="B11" s="83"/>
      <c r="C11" s="51" t="s">
        <v>33</v>
      </c>
      <c r="D11" s="52">
        <f>+'入力画面'!P20</f>
        <v>0</v>
      </c>
      <c r="E11" s="132" t="str">
        <f t="shared" si="1"/>
        <v>**</v>
      </c>
      <c r="F11" s="52">
        <f t="shared" si="0"/>
        <v>0</v>
      </c>
      <c r="G11" s="270"/>
      <c r="H11" s="165"/>
      <c r="I11" s="272"/>
      <c r="J11" s="273"/>
      <c r="K11" s="274"/>
      <c r="L11" s="271"/>
      <c r="M11" s="269"/>
    </row>
    <row r="12" spans="2:13" ht="13.5">
      <c r="B12" s="83"/>
      <c r="C12" s="51" t="s">
        <v>34</v>
      </c>
      <c r="D12" s="52">
        <f>+'入力画面'!P21</f>
        <v>0</v>
      </c>
      <c r="E12" s="132" t="str">
        <f t="shared" si="1"/>
        <v>**</v>
      </c>
      <c r="F12" s="52">
        <f t="shared" si="0"/>
        <v>0</v>
      </c>
      <c r="G12" s="270"/>
      <c r="H12" s="165"/>
      <c r="I12" s="272"/>
      <c r="J12" s="273"/>
      <c r="K12" s="274"/>
      <c r="L12" s="271"/>
      <c r="M12" s="269"/>
    </row>
    <row r="13" spans="2:13" ht="13.5">
      <c r="B13" s="83">
        <f>+'入力画面'!A22</f>
        <v>9</v>
      </c>
      <c r="C13" s="51" t="s">
        <v>35</v>
      </c>
      <c r="D13" s="52">
        <f>+'入力画面'!P22</f>
        <v>0</v>
      </c>
      <c r="E13" s="132" t="str">
        <f t="shared" si="1"/>
        <v>**</v>
      </c>
      <c r="F13" s="52">
        <f t="shared" si="0"/>
        <v>0</v>
      </c>
      <c r="G13" s="270"/>
      <c r="H13" s="165"/>
      <c r="I13" s="272"/>
      <c r="J13" s="273"/>
      <c r="K13" s="274"/>
      <c r="L13" s="271"/>
      <c r="M13" s="269"/>
    </row>
    <row r="14" spans="2:13" ht="13.5">
      <c r="B14" s="83"/>
      <c r="C14" s="51" t="s">
        <v>36</v>
      </c>
      <c r="D14" s="52">
        <f>+'入力画面'!P23</f>
        <v>0</v>
      </c>
      <c r="E14" s="132" t="str">
        <f t="shared" si="1"/>
        <v>**</v>
      </c>
      <c r="F14" s="52">
        <f t="shared" si="0"/>
        <v>0</v>
      </c>
      <c r="G14" s="270"/>
      <c r="H14" s="165"/>
      <c r="I14" s="272"/>
      <c r="J14" s="273"/>
      <c r="K14" s="274"/>
      <c r="L14" s="271"/>
      <c r="M14" s="269"/>
    </row>
    <row r="15" spans="2:13" ht="13.5">
      <c r="B15" s="83"/>
      <c r="C15" s="51" t="s">
        <v>37</v>
      </c>
      <c r="D15" s="52">
        <f>+'入力画面'!P24</f>
        <v>0</v>
      </c>
      <c r="E15" s="132" t="str">
        <f t="shared" si="1"/>
        <v>**</v>
      </c>
      <c r="F15" s="52">
        <f t="shared" si="0"/>
        <v>0</v>
      </c>
      <c r="G15" s="270"/>
      <c r="H15" s="165"/>
      <c r="I15" s="272"/>
      <c r="J15" s="273"/>
      <c r="K15" s="274"/>
      <c r="L15" s="271"/>
      <c r="M15" s="269"/>
    </row>
    <row r="16" spans="2:13" ht="13.5">
      <c r="B16" s="83"/>
      <c r="C16" s="51" t="s">
        <v>38</v>
      </c>
      <c r="D16" s="52">
        <f>+'入力画面'!P25+'入力画面'!P26</f>
        <v>0</v>
      </c>
      <c r="E16" s="132" t="str">
        <f t="shared" si="1"/>
        <v>**</v>
      </c>
      <c r="F16" s="52">
        <f t="shared" si="0"/>
        <v>0</v>
      </c>
      <c r="G16" s="270"/>
      <c r="H16" s="165"/>
      <c r="I16" s="272"/>
      <c r="J16" s="273"/>
      <c r="K16" s="274"/>
      <c r="L16" s="271"/>
      <c r="M16" s="269"/>
    </row>
    <row r="17" spans="1:13" ht="13.5">
      <c r="A17" s="81" t="s">
        <v>39</v>
      </c>
      <c r="B17" s="82" t="str">
        <f>+$E$1</f>
        <v>H-3年1月</v>
      </c>
      <c r="C17" s="51" t="s">
        <v>27</v>
      </c>
      <c r="D17" s="52">
        <f>+'入力画面'!M14</f>
        <v>0</v>
      </c>
      <c r="E17" s="132" t="str">
        <f t="shared" si="1"/>
        <v>**</v>
      </c>
      <c r="F17" s="52">
        <f>+D17</f>
        <v>0</v>
      </c>
      <c r="G17" s="270"/>
      <c r="H17" s="165"/>
      <c r="I17" s="52" t="e">
        <f>IF(D17=0,#N/A,(SUM(D6:D17)))</f>
        <v>#N/A</v>
      </c>
      <c r="J17" s="116">
        <f>SUM(D6:D17)</f>
        <v>0</v>
      </c>
      <c r="K17" s="53" t="e">
        <f>ROUNDDOWN(I17/12,0)</f>
        <v>#N/A</v>
      </c>
      <c r="L17" s="80" t="e">
        <f>IF(ISERROR('移動年計1売上'!$C$17),#N/A,'移動年計1売上'!$C$17)</f>
        <v>#N/A</v>
      </c>
      <c r="M17" s="80" t="str">
        <f>IF(ISERROR('移動年計1売上'!$C$17),"**",'移動年計1売上'!$C$17)</f>
        <v>**</v>
      </c>
    </row>
    <row r="18" spans="1:13" ht="13.5">
      <c r="A18" s="176"/>
      <c r="B18" s="83"/>
      <c r="C18" s="51" t="s">
        <v>28</v>
      </c>
      <c r="D18" s="52">
        <f>+'入力画面'!M15</f>
        <v>0</v>
      </c>
      <c r="E18" s="132" t="str">
        <f t="shared" si="1"/>
        <v>**</v>
      </c>
      <c r="F18" s="52">
        <f>+F17+D18</f>
        <v>0</v>
      </c>
      <c r="G18" s="270"/>
      <c r="H18" s="165"/>
      <c r="I18" s="52" t="e">
        <f aca="true" t="shared" si="2" ref="I18:I52">IF(D18=0,#N/A,(SUM(D7:D18)))</f>
        <v>#N/A</v>
      </c>
      <c r="J18" s="116" t="str">
        <f aca="true" t="shared" si="3" ref="J18:J52">IF(D18=0,"**",SUM(D7:D18))</f>
        <v>**</v>
      </c>
      <c r="K18" s="53" t="e">
        <f aca="true" t="shared" si="4" ref="K18:K52">ROUNDDOWN(I18/12,0)</f>
        <v>#N/A</v>
      </c>
      <c r="L18" s="80" t="e">
        <f>IF($D18=0,#N/A,'移動年計1売上'!$C$17)</f>
        <v>#N/A</v>
      </c>
      <c r="M18" s="80" t="str">
        <f>IF($D18=0,"**",IF(ISERROR('移動年計1売上'!$C$17),"**",+'移動年計1売上'!$C$17))</f>
        <v>**</v>
      </c>
    </row>
    <row r="19" spans="2:13" ht="13.5">
      <c r="B19" s="83">
        <f>+$B$7</f>
        <v>3</v>
      </c>
      <c r="C19" s="51" t="s">
        <v>29</v>
      </c>
      <c r="D19" s="52">
        <f>+'入力画面'!M16</f>
        <v>0</v>
      </c>
      <c r="E19" s="132" t="str">
        <f t="shared" si="1"/>
        <v>**</v>
      </c>
      <c r="F19" s="52">
        <f aca="true" t="shared" si="5" ref="F19:F28">+F18+D19</f>
        <v>0</v>
      </c>
      <c r="G19" s="270"/>
      <c r="H19" s="165"/>
      <c r="I19" s="52" t="e">
        <f t="shared" si="2"/>
        <v>#N/A</v>
      </c>
      <c r="J19" s="116" t="str">
        <f t="shared" si="3"/>
        <v>**</v>
      </c>
      <c r="K19" s="53" t="e">
        <f t="shared" si="4"/>
        <v>#N/A</v>
      </c>
      <c r="L19" s="80" t="e">
        <f>IF(D19=0,#N/A,'移動年計1売上'!$C$17)</f>
        <v>#N/A</v>
      </c>
      <c r="M19" s="80" t="str">
        <f>IF($D19=0,"**",IF(ISERROR('移動年計1売上'!$C$17),"**",+'移動年計1売上'!$C$17))</f>
        <v>**</v>
      </c>
    </row>
    <row r="20" spans="2:13" ht="13.5">
      <c r="B20" s="83"/>
      <c r="C20" s="51" t="s">
        <v>30</v>
      </c>
      <c r="D20" s="52">
        <f>+'入力画面'!M17</f>
        <v>0</v>
      </c>
      <c r="E20" s="132" t="str">
        <f t="shared" si="1"/>
        <v>**</v>
      </c>
      <c r="F20" s="52">
        <f t="shared" si="5"/>
        <v>0</v>
      </c>
      <c r="G20" s="270"/>
      <c r="H20" s="165"/>
      <c r="I20" s="52" t="e">
        <f t="shared" si="2"/>
        <v>#N/A</v>
      </c>
      <c r="J20" s="116" t="str">
        <f t="shared" si="3"/>
        <v>**</v>
      </c>
      <c r="K20" s="53" t="e">
        <f t="shared" si="4"/>
        <v>#N/A</v>
      </c>
      <c r="L20" s="80" t="e">
        <f>IF(D20=0,#N/A,'移動年計1売上'!$C$17)</f>
        <v>#N/A</v>
      </c>
      <c r="M20" s="80" t="str">
        <f>IF($D20=0,"**",IF(ISERROR('移動年計1売上'!$C$17),"**",+'移動年計1売上'!$C$17))</f>
        <v>**</v>
      </c>
    </row>
    <row r="21" spans="2:13" ht="13.5">
      <c r="B21" s="83"/>
      <c r="C21" s="51" t="s">
        <v>31</v>
      </c>
      <c r="D21" s="52">
        <f>+'入力画面'!M18</f>
        <v>0</v>
      </c>
      <c r="E21" s="132" t="str">
        <f t="shared" si="1"/>
        <v>**</v>
      </c>
      <c r="F21" s="52">
        <f t="shared" si="5"/>
        <v>0</v>
      </c>
      <c r="G21" s="270"/>
      <c r="H21" s="165"/>
      <c r="I21" s="52" t="e">
        <f t="shared" si="2"/>
        <v>#N/A</v>
      </c>
      <c r="J21" s="116" t="str">
        <f t="shared" si="3"/>
        <v>**</v>
      </c>
      <c r="K21" s="53" t="e">
        <f t="shared" si="4"/>
        <v>#N/A</v>
      </c>
      <c r="L21" s="80" t="e">
        <f>IF(D21=0,#N/A,'移動年計1売上'!$C$17)</f>
        <v>#N/A</v>
      </c>
      <c r="M21" s="80" t="str">
        <f>IF($D21=0,"**",IF(ISERROR('移動年計1売上'!$C$17),"**",+'移動年計1売上'!$C$17))</f>
        <v>**</v>
      </c>
    </row>
    <row r="22" spans="2:13" ht="13.5">
      <c r="B22" s="83">
        <f>+$B$10</f>
        <v>6</v>
      </c>
      <c r="C22" s="51" t="s">
        <v>32</v>
      </c>
      <c r="D22" s="52">
        <f>+'入力画面'!M19</f>
        <v>0</v>
      </c>
      <c r="E22" s="132" t="str">
        <f t="shared" si="1"/>
        <v>**</v>
      </c>
      <c r="F22" s="52">
        <f t="shared" si="5"/>
        <v>0</v>
      </c>
      <c r="G22" s="270"/>
      <c r="H22" s="165"/>
      <c r="I22" s="52" t="e">
        <f t="shared" si="2"/>
        <v>#N/A</v>
      </c>
      <c r="J22" s="116" t="str">
        <f t="shared" si="3"/>
        <v>**</v>
      </c>
      <c r="K22" s="53" t="e">
        <f t="shared" si="4"/>
        <v>#N/A</v>
      </c>
      <c r="L22" s="80" t="e">
        <f>IF(D22=0,#N/A,'移動年計1売上'!$C$17)</f>
        <v>#N/A</v>
      </c>
      <c r="M22" s="80" t="str">
        <f>IF($D22=0,"**",IF(ISERROR('移動年計1売上'!$C$17),"**",+'移動年計1売上'!$C$17))</f>
        <v>**</v>
      </c>
    </row>
    <row r="23" spans="2:13" ht="13.5">
      <c r="B23" s="83"/>
      <c r="C23" s="51" t="s">
        <v>33</v>
      </c>
      <c r="D23" s="52">
        <f>+'入力画面'!M20</f>
        <v>0</v>
      </c>
      <c r="E23" s="132" t="str">
        <f t="shared" si="1"/>
        <v>**</v>
      </c>
      <c r="F23" s="52">
        <f t="shared" si="5"/>
        <v>0</v>
      </c>
      <c r="G23" s="270"/>
      <c r="H23" s="165"/>
      <c r="I23" s="52" t="e">
        <f t="shared" si="2"/>
        <v>#N/A</v>
      </c>
      <c r="J23" s="116" t="str">
        <f t="shared" si="3"/>
        <v>**</v>
      </c>
      <c r="K23" s="53" t="e">
        <f t="shared" si="4"/>
        <v>#N/A</v>
      </c>
      <c r="L23" s="80" t="e">
        <f>IF(D23=0,#N/A,'移動年計1売上'!$C$17)</f>
        <v>#N/A</v>
      </c>
      <c r="M23" s="80" t="str">
        <f>IF($D23=0,"**",IF(ISERROR('移動年計1売上'!$C$17),"**",+'移動年計1売上'!$C$17))</f>
        <v>**</v>
      </c>
    </row>
    <row r="24" spans="2:13" ht="13.5">
      <c r="B24" s="83"/>
      <c r="C24" s="51" t="s">
        <v>34</v>
      </c>
      <c r="D24" s="52">
        <f>+'入力画面'!M21</f>
        <v>0</v>
      </c>
      <c r="E24" s="132" t="str">
        <f t="shared" si="1"/>
        <v>**</v>
      </c>
      <c r="F24" s="52">
        <f t="shared" si="5"/>
        <v>0</v>
      </c>
      <c r="G24" s="270"/>
      <c r="H24" s="165"/>
      <c r="I24" s="52" t="e">
        <f t="shared" si="2"/>
        <v>#N/A</v>
      </c>
      <c r="J24" s="116" t="str">
        <f t="shared" si="3"/>
        <v>**</v>
      </c>
      <c r="K24" s="53" t="e">
        <f t="shared" si="4"/>
        <v>#N/A</v>
      </c>
      <c r="L24" s="80" t="e">
        <f>IF(D24=0,#N/A,'移動年計1売上'!$C$17)</f>
        <v>#N/A</v>
      </c>
      <c r="M24" s="80" t="str">
        <f>IF($D24=0,"**",IF(ISERROR('移動年計1売上'!$C$17),"**",+'移動年計1売上'!$C$17))</f>
        <v>**</v>
      </c>
    </row>
    <row r="25" spans="2:13" ht="13.5">
      <c r="B25" s="83">
        <f>+$B$13</f>
        <v>9</v>
      </c>
      <c r="C25" s="51" t="s">
        <v>35</v>
      </c>
      <c r="D25" s="52">
        <f>+'入力画面'!M22</f>
        <v>0</v>
      </c>
      <c r="E25" s="132" t="str">
        <f t="shared" si="1"/>
        <v>**</v>
      </c>
      <c r="F25" s="52">
        <f t="shared" si="5"/>
        <v>0</v>
      </c>
      <c r="G25" s="270"/>
      <c r="H25" s="165"/>
      <c r="I25" s="52" t="e">
        <f t="shared" si="2"/>
        <v>#N/A</v>
      </c>
      <c r="J25" s="116" t="str">
        <f t="shared" si="3"/>
        <v>**</v>
      </c>
      <c r="K25" s="53" t="e">
        <f t="shared" si="4"/>
        <v>#N/A</v>
      </c>
      <c r="L25" s="80" t="e">
        <f>IF(D25=0,#N/A,'移動年計1売上'!$C$17)</f>
        <v>#N/A</v>
      </c>
      <c r="M25" s="80" t="str">
        <f>IF($D25=0,"**",IF(ISERROR('移動年計1売上'!$C$17),"**",+'移動年計1売上'!$C$17))</f>
        <v>**</v>
      </c>
    </row>
    <row r="26" spans="2:13" ht="13.5">
      <c r="B26" s="83"/>
      <c r="C26" s="51" t="s">
        <v>36</v>
      </c>
      <c r="D26" s="52">
        <f>+'入力画面'!M23</f>
        <v>0</v>
      </c>
      <c r="E26" s="132" t="str">
        <f t="shared" si="1"/>
        <v>**</v>
      </c>
      <c r="F26" s="52">
        <f t="shared" si="5"/>
        <v>0</v>
      </c>
      <c r="G26" s="270"/>
      <c r="H26" s="165"/>
      <c r="I26" s="52" t="e">
        <f t="shared" si="2"/>
        <v>#N/A</v>
      </c>
      <c r="J26" s="116" t="str">
        <f t="shared" si="3"/>
        <v>**</v>
      </c>
      <c r="K26" s="53" t="e">
        <f t="shared" si="4"/>
        <v>#N/A</v>
      </c>
      <c r="L26" s="80" t="e">
        <f>IF(D26=0,#N/A,'移動年計1売上'!$C$17)</f>
        <v>#N/A</v>
      </c>
      <c r="M26" s="80" t="str">
        <f>IF($D26=0,"**",IF(ISERROR('移動年計1売上'!$C$17),"**",+'移動年計1売上'!$C$17))</f>
        <v>**</v>
      </c>
    </row>
    <row r="27" spans="2:13" ht="13.5">
      <c r="B27" s="83"/>
      <c r="C27" s="51" t="s">
        <v>37</v>
      </c>
      <c r="D27" s="52">
        <f>+'入力画面'!M24</f>
        <v>0</v>
      </c>
      <c r="E27" s="132" t="str">
        <f t="shared" si="1"/>
        <v>**</v>
      </c>
      <c r="F27" s="52">
        <f t="shared" si="5"/>
        <v>0</v>
      </c>
      <c r="G27" s="270"/>
      <c r="H27" s="165"/>
      <c r="I27" s="52" t="e">
        <f t="shared" si="2"/>
        <v>#N/A</v>
      </c>
      <c r="J27" s="116" t="str">
        <f t="shared" si="3"/>
        <v>**</v>
      </c>
      <c r="K27" s="53" t="e">
        <f t="shared" si="4"/>
        <v>#N/A</v>
      </c>
      <c r="L27" s="80" t="e">
        <f>IF(D27=0,#N/A,'移動年計1売上'!$C$17)</f>
        <v>#N/A</v>
      </c>
      <c r="M27" s="80" t="str">
        <f>IF($D27=0,"**",IF(ISERROR('移動年計1売上'!$C$17),"**",+'移動年計1売上'!$C$17))</f>
        <v>**</v>
      </c>
    </row>
    <row r="28" spans="2:13" ht="13.5">
      <c r="B28" s="83"/>
      <c r="C28" s="51" t="s">
        <v>38</v>
      </c>
      <c r="D28" s="52">
        <f>+'入力画面'!M25+'入力画面'!M26</f>
        <v>0</v>
      </c>
      <c r="E28" s="132" t="str">
        <f t="shared" si="1"/>
        <v>**</v>
      </c>
      <c r="F28" s="52">
        <f t="shared" si="5"/>
        <v>0</v>
      </c>
      <c r="G28" s="270"/>
      <c r="H28" s="165"/>
      <c r="I28" s="52" t="e">
        <f t="shared" si="2"/>
        <v>#N/A</v>
      </c>
      <c r="J28" s="116" t="str">
        <f t="shared" si="3"/>
        <v>**</v>
      </c>
      <c r="K28" s="53" t="e">
        <f t="shared" si="4"/>
        <v>#N/A</v>
      </c>
      <c r="L28" s="80" t="e">
        <f>IF(D28=0,#N/A,'移動年計1売上'!$C$17)</f>
        <v>#N/A</v>
      </c>
      <c r="M28" s="80" t="str">
        <f>IF($D28=0,"**",IF(ISERROR('移動年計1売上'!$C$17),"**",+'移動年計1売上'!$C$17))</f>
        <v>**</v>
      </c>
    </row>
    <row r="29" spans="1:13" ht="13.5">
      <c r="A29" s="81" t="s">
        <v>40</v>
      </c>
      <c r="B29" s="82" t="str">
        <f>+$G$1</f>
        <v>H-2年1月</v>
      </c>
      <c r="C29" s="51" t="s">
        <v>27</v>
      </c>
      <c r="D29" s="52">
        <f>+'入力画面'!J14</f>
        <v>0</v>
      </c>
      <c r="E29" s="132" t="str">
        <f t="shared" si="1"/>
        <v>**</v>
      </c>
      <c r="F29" s="52">
        <f>+D29</f>
        <v>0</v>
      </c>
      <c r="G29" s="270"/>
      <c r="H29" s="165"/>
      <c r="I29" s="52" t="e">
        <f t="shared" si="2"/>
        <v>#N/A</v>
      </c>
      <c r="J29" s="116" t="str">
        <f t="shared" si="3"/>
        <v>**</v>
      </c>
      <c r="K29" s="53" t="e">
        <f t="shared" si="4"/>
        <v>#N/A</v>
      </c>
      <c r="L29" s="80" t="e">
        <f>IF(D29=0,#N/A,'移動年計1売上'!$C$17)</f>
        <v>#N/A</v>
      </c>
      <c r="M29" s="80" t="str">
        <f>IF($D29=0,"**",IF(ISERROR('移動年計1売上'!$C$17),"**",+'移動年計1売上'!$C$17))</f>
        <v>**</v>
      </c>
    </row>
    <row r="30" spans="1:13" ht="13.5">
      <c r="A30" s="176"/>
      <c r="B30" s="83"/>
      <c r="C30" s="51" t="s">
        <v>28</v>
      </c>
      <c r="D30" s="52">
        <f>+'入力画面'!J15</f>
        <v>0</v>
      </c>
      <c r="E30" s="132" t="str">
        <f t="shared" si="1"/>
        <v>**</v>
      </c>
      <c r="F30" s="52">
        <f>+F29+D30</f>
        <v>0</v>
      </c>
      <c r="G30" s="270"/>
      <c r="H30" s="165"/>
      <c r="I30" s="52" t="e">
        <f t="shared" si="2"/>
        <v>#N/A</v>
      </c>
      <c r="J30" s="116" t="str">
        <f t="shared" si="3"/>
        <v>**</v>
      </c>
      <c r="K30" s="53" t="e">
        <f t="shared" si="4"/>
        <v>#N/A</v>
      </c>
      <c r="L30" s="80" t="e">
        <f>IF(D30=0,#N/A,'移動年計1売上'!$C$17)</f>
        <v>#N/A</v>
      </c>
      <c r="M30" s="80" t="str">
        <f>IF($D30=0,"**",IF(ISERROR('移動年計1売上'!$C$17),"**",+'移動年計1売上'!$C$17))</f>
        <v>**</v>
      </c>
    </row>
    <row r="31" spans="2:13" ht="13.5">
      <c r="B31" s="83">
        <f>+$B$7</f>
        <v>3</v>
      </c>
      <c r="C31" s="51" t="s">
        <v>29</v>
      </c>
      <c r="D31" s="52">
        <f>+'入力画面'!J16</f>
        <v>0</v>
      </c>
      <c r="E31" s="132" t="str">
        <f t="shared" si="1"/>
        <v>**</v>
      </c>
      <c r="F31" s="52">
        <f aca="true" t="shared" si="6" ref="F31:F40">+F30+D31</f>
        <v>0</v>
      </c>
      <c r="G31" s="270"/>
      <c r="H31" s="165"/>
      <c r="I31" s="52" t="e">
        <f t="shared" si="2"/>
        <v>#N/A</v>
      </c>
      <c r="J31" s="116" t="str">
        <f t="shared" si="3"/>
        <v>**</v>
      </c>
      <c r="K31" s="53" t="e">
        <f t="shared" si="4"/>
        <v>#N/A</v>
      </c>
      <c r="L31" s="80" t="e">
        <f>IF(D31=0,#N/A,'移動年計1売上'!$C$17)</f>
        <v>#N/A</v>
      </c>
      <c r="M31" s="80" t="str">
        <f>IF($D31=0,"**",IF(ISERROR('移動年計1売上'!$C$17),"**",+'移動年計1売上'!$C$17))</f>
        <v>**</v>
      </c>
    </row>
    <row r="32" spans="2:13" ht="13.5">
      <c r="B32" s="83"/>
      <c r="C32" s="51" t="s">
        <v>30</v>
      </c>
      <c r="D32" s="52">
        <f>+'入力画面'!J17</f>
        <v>0</v>
      </c>
      <c r="E32" s="132" t="str">
        <f t="shared" si="1"/>
        <v>**</v>
      </c>
      <c r="F32" s="52">
        <f t="shared" si="6"/>
        <v>0</v>
      </c>
      <c r="G32" s="270"/>
      <c r="H32" s="165"/>
      <c r="I32" s="52" t="e">
        <f t="shared" si="2"/>
        <v>#N/A</v>
      </c>
      <c r="J32" s="116" t="str">
        <f t="shared" si="3"/>
        <v>**</v>
      </c>
      <c r="K32" s="53" t="e">
        <f t="shared" si="4"/>
        <v>#N/A</v>
      </c>
      <c r="L32" s="80" t="e">
        <f>IF(D32=0,#N/A,'移動年計1売上'!$C$17)</f>
        <v>#N/A</v>
      </c>
      <c r="M32" s="80" t="str">
        <f>IF($D32=0,"**",IF(ISERROR('移動年計1売上'!$C$17),"**",+'移動年計1売上'!$C$17))</f>
        <v>**</v>
      </c>
    </row>
    <row r="33" spans="2:13" ht="13.5">
      <c r="B33" s="83"/>
      <c r="C33" s="51" t="s">
        <v>31</v>
      </c>
      <c r="D33" s="52">
        <f>+'入力画面'!J18</f>
        <v>0</v>
      </c>
      <c r="E33" s="132" t="str">
        <f t="shared" si="1"/>
        <v>**</v>
      </c>
      <c r="F33" s="52">
        <f t="shared" si="6"/>
        <v>0</v>
      </c>
      <c r="G33" s="270"/>
      <c r="H33" s="165"/>
      <c r="I33" s="52" t="e">
        <f t="shared" si="2"/>
        <v>#N/A</v>
      </c>
      <c r="J33" s="116" t="str">
        <f t="shared" si="3"/>
        <v>**</v>
      </c>
      <c r="K33" s="53" t="e">
        <f t="shared" si="4"/>
        <v>#N/A</v>
      </c>
      <c r="L33" s="80" t="e">
        <f>IF(D33=0,#N/A,'移動年計1売上'!$C$17)</f>
        <v>#N/A</v>
      </c>
      <c r="M33" s="80" t="str">
        <f>IF($D33=0,"**",IF(ISERROR('移動年計1売上'!$C$17),"**",+'移動年計1売上'!$C$17))</f>
        <v>**</v>
      </c>
    </row>
    <row r="34" spans="2:13" ht="13.5">
      <c r="B34" s="83">
        <f>+$B$10</f>
        <v>6</v>
      </c>
      <c r="C34" s="51" t="s">
        <v>32</v>
      </c>
      <c r="D34" s="52">
        <f>+'入力画面'!J19</f>
        <v>0</v>
      </c>
      <c r="E34" s="132" t="str">
        <f t="shared" si="1"/>
        <v>**</v>
      </c>
      <c r="F34" s="52">
        <f t="shared" si="6"/>
        <v>0</v>
      </c>
      <c r="G34" s="270"/>
      <c r="H34" s="165"/>
      <c r="I34" s="52" t="e">
        <f t="shared" si="2"/>
        <v>#N/A</v>
      </c>
      <c r="J34" s="116" t="str">
        <f t="shared" si="3"/>
        <v>**</v>
      </c>
      <c r="K34" s="53" t="e">
        <f t="shared" si="4"/>
        <v>#N/A</v>
      </c>
      <c r="L34" s="80" t="e">
        <f>IF(D34=0,#N/A,'移動年計1売上'!$C$17)</f>
        <v>#N/A</v>
      </c>
      <c r="M34" s="80" t="str">
        <f>IF($D34=0,"**",IF(ISERROR('移動年計1売上'!$C$17),"**",+'移動年計1売上'!$C$17))</f>
        <v>**</v>
      </c>
    </row>
    <row r="35" spans="2:13" ht="13.5">
      <c r="B35" s="83"/>
      <c r="C35" s="51" t="s">
        <v>33</v>
      </c>
      <c r="D35" s="52">
        <f>+'入力画面'!J20</f>
        <v>0</v>
      </c>
      <c r="E35" s="132" t="str">
        <f t="shared" si="1"/>
        <v>**</v>
      </c>
      <c r="F35" s="52">
        <f t="shared" si="6"/>
        <v>0</v>
      </c>
      <c r="G35" s="270"/>
      <c r="H35" s="165"/>
      <c r="I35" s="52" t="e">
        <f t="shared" si="2"/>
        <v>#N/A</v>
      </c>
      <c r="J35" s="116" t="str">
        <f t="shared" si="3"/>
        <v>**</v>
      </c>
      <c r="K35" s="53" t="e">
        <f t="shared" si="4"/>
        <v>#N/A</v>
      </c>
      <c r="L35" s="80" t="e">
        <f>IF(D35=0,#N/A,'移動年計1売上'!$C$17)</f>
        <v>#N/A</v>
      </c>
      <c r="M35" s="80" t="str">
        <f>IF($D35=0,"**",IF(ISERROR('移動年計1売上'!$C$17),"**",+'移動年計1売上'!$C$17))</f>
        <v>**</v>
      </c>
    </row>
    <row r="36" spans="2:13" ht="13.5">
      <c r="B36" s="83"/>
      <c r="C36" s="51" t="s">
        <v>34</v>
      </c>
      <c r="D36" s="52">
        <f>+'入力画面'!J21</f>
        <v>0</v>
      </c>
      <c r="E36" s="132" t="str">
        <f t="shared" si="1"/>
        <v>**</v>
      </c>
      <c r="F36" s="52">
        <f t="shared" si="6"/>
        <v>0</v>
      </c>
      <c r="G36" s="270"/>
      <c r="H36" s="165"/>
      <c r="I36" s="52" t="e">
        <f t="shared" si="2"/>
        <v>#N/A</v>
      </c>
      <c r="J36" s="116" t="str">
        <f t="shared" si="3"/>
        <v>**</v>
      </c>
      <c r="K36" s="53" t="e">
        <f t="shared" si="4"/>
        <v>#N/A</v>
      </c>
      <c r="L36" s="80" t="e">
        <f>IF(D36=0,#N/A,'移動年計1売上'!$C$17)</f>
        <v>#N/A</v>
      </c>
      <c r="M36" s="80" t="str">
        <f>IF($D36=0,"**",IF(ISERROR('移動年計1売上'!$C$17),"**",+'移動年計1売上'!$C$17))</f>
        <v>**</v>
      </c>
    </row>
    <row r="37" spans="2:13" ht="13.5">
      <c r="B37" s="83">
        <f>+$B$13</f>
        <v>9</v>
      </c>
      <c r="C37" s="51" t="s">
        <v>35</v>
      </c>
      <c r="D37" s="52">
        <f>+'入力画面'!J22</f>
        <v>0</v>
      </c>
      <c r="E37" s="132" t="str">
        <f t="shared" si="1"/>
        <v>**</v>
      </c>
      <c r="F37" s="52">
        <f t="shared" si="6"/>
        <v>0</v>
      </c>
      <c r="G37" s="270"/>
      <c r="H37" s="165"/>
      <c r="I37" s="52" t="e">
        <f t="shared" si="2"/>
        <v>#N/A</v>
      </c>
      <c r="J37" s="116" t="str">
        <f t="shared" si="3"/>
        <v>**</v>
      </c>
      <c r="K37" s="53" t="e">
        <f t="shared" si="4"/>
        <v>#N/A</v>
      </c>
      <c r="L37" s="80" t="e">
        <f>IF(D37=0,#N/A,'移動年計1売上'!$C$17)</f>
        <v>#N/A</v>
      </c>
      <c r="M37" s="80" t="str">
        <f>IF($D37=0,"**",IF(ISERROR('移動年計1売上'!$C$17),"**",+'移動年計1売上'!$C$17))</f>
        <v>**</v>
      </c>
    </row>
    <row r="38" spans="2:13" ht="13.5">
      <c r="B38" s="83"/>
      <c r="C38" s="51" t="s">
        <v>36</v>
      </c>
      <c r="D38" s="52">
        <f>+'入力画面'!J23</f>
        <v>0</v>
      </c>
      <c r="E38" s="132" t="str">
        <f t="shared" si="1"/>
        <v>**</v>
      </c>
      <c r="F38" s="52">
        <f t="shared" si="6"/>
        <v>0</v>
      </c>
      <c r="G38" s="270"/>
      <c r="H38" s="165"/>
      <c r="I38" s="52" t="e">
        <f t="shared" si="2"/>
        <v>#N/A</v>
      </c>
      <c r="J38" s="116" t="str">
        <f t="shared" si="3"/>
        <v>**</v>
      </c>
      <c r="K38" s="53" t="e">
        <f t="shared" si="4"/>
        <v>#N/A</v>
      </c>
      <c r="L38" s="80" t="e">
        <f>IF(D38=0,#N/A,'移動年計1売上'!$C$17)</f>
        <v>#N/A</v>
      </c>
      <c r="M38" s="80" t="str">
        <f>IF($D38=0,"**",IF(ISERROR('移動年計1売上'!$C$17),"**",+'移動年計1売上'!$C$17))</f>
        <v>**</v>
      </c>
    </row>
    <row r="39" spans="2:13" ht="13.5">
      <c r="B39" s="83"/>
      <c r="C39" s="51" t="s">
        <v>37</v>
      </c>
      <c r="D39" s="52">
        <f>+'入力画面'!J24</f>
        <v>0</v>
      </c>
      <c r="E39" s="132" t="str">
        <f t="shared" si="1"/>
        <v>**</v>
      </c>
      <c r="F39" s="52">
        <f t="shared" si="6"/>
        <v>0</v>
      </c>
      <c r="G39" s="270"/>
      <c r="H39" s="165"/>
      <c r="I39" s="52" t="e">
        <f t="shared" si="2"/>
        <v>#N/A</v>
      </c>
      <c r="J39" s="116" t="str">
        <f t="shared" si="3"/>
        <v>**</v>
      </c>
      <c r="K39" s="53" t="e">
        <f t="shared" si="4"/>
        <v>#N/A</v>
      </c>
      <c r="L39" s="80" t="e">
        <f>IF(D39=0,#N/A,'移動年計1売上'!$C$17)</f>
        <v>#N/A</v>
      </c>
      <c r="M39" s="80" t="str">
        <f>IF($D39=0,"**",IF(ISERROR('移動年計1売上'!$C$17),"**",+'移動年計1売上'!$C$17))</f>
        <v>**</v>
      </c>
    </row>
    <row r="40" spans="2:13" ht="13.5">
      <c r="B40" s="83"/>
      <c r="C40" s="51" t="s">
        <v>38</v>
      </c>
      <c r="D40" s="52">
        <f>+'入力画面'!J25+'入力画面'!J26</f>
        <v>0</v>
      </c>
      <c r="E40" s="132" t="str">
        <f t="shared" si="1"/>
        <v>**</v>
      </c>
      <c r="F40" s="52">
        <f t="shared" si="6"/>
        <v>0</v>
      </c>
      <c r="G40" s="270"/>
      <c r="H40" s="165"/>
      <c r="I40" s="52" t="e">
        <f t="shared" si="2"/>
        <v>#N/A</v>
      </c>
      <c r="J40" s="116" t="str">
        <f t="shared" si="3"/>
        <v>**</v>
      </c>
      <c r="K40" s="53" t="e">
        <f t="shared" si="4"/>
        <v>#N/A</v>
      </c>
      <c r="L40" s="80" t="e">
        <f>IF(D40=0,#N/A,'移動年計1売上'!$C$17)</f>
        <v>#N/A</v>
      </c>
      <c r="M40" s="80" t="str">
        <f>IF($D40=0,"**",IF(ISERROR('移動年計1売上'!$C$17),"**",+'移動年計1売上'!$C$17))</f>
        <v>**</v>
      </c>
    </row>
    <row r="41" spans="1:13" ht="13.5">
      <c r="A41" s="81" t="s">
        <v>41</v>
      </c>
      <c r="B41" s="82" t="str">
        <f>+$I$1</f>
        <v>H-1年1月</v>
      </c>
      <c r="C41" s="51" t="s">
        <v>27</v>
      </c>
      <c r="D41" s="52">
        <f>'入力画面'!B14</f>
        <v>0</v>
      </c>
      <c r="E41" s="132" t="str">
        <f t="shared" si="1"/>
        <v>**</v>
      </c>
      <c r="F41" s="52">
        <f>+D41</f>
        <v>0</v>
      </c>
      <c r="G41" s="80" t="e">
        <f>IF(ISBLANK('月次推移1売上'!$C$16),#N/A,+'月次推移1売上'!$C$16)</f>
        <v>#N/A</v>
      </c>
      <c r="H41" s="164" t="str">
        <f>IF('月次推移1売上'!C16=0,"**",+'月次推移1売上'!$C$16)</f>
        <v>**</v>
      </c>
      <c r="I41" s="52" t="e">
        <f t="shared" si="2"/>
        <v>#N/A</v>
      </c>
      <c r="J41" s="116" t="str">
        <f t="shared" si="3"/>
        <v>**</v>
      </c>
      <c r="K41" s="53" t="e">
        <f t="shared" si="4"/>
        <v>#N/A</v>
      </c>
      <c r="L41" s="80" t="e">
        <f>IF(D41=0,#N/A,'移動年計1売上'!$C$17)</f>
        <v>#N/A</v>
      </c>
      <c r="M41" s="80" t="str">
        <f>IF($D41=0,"**",IF(ISERROR('移動年計1売上'!$C$17),"**",+'移動年計1売上'!$C$17))</f>
        <v>**</v>
      </c>
    </row>
    <row r="42" spans="1:13" ht="13.5">
      <c r="A42" s="176"/>
      <c r="B42" s="83"/>
      <c r="C42" s="51" t="s">
        <v>28</v>
      </c>
      <c r="D42" s="52">
        <f>'入力画面'!B15</f>
        <v>0</v>
      </c>
      <c r="E42" s="132" t="str">
        <f t="shared" si="1"/>
        <v>**</v>
      </c>
      <c r="F42" s="52">
        <f>+F41+D42</f>
        <v>0</v>
      </c>
      <c r="G42" s="80" t="e">
        <f>IF(ISBLANK('月次推移1売上'!$C$16),#N/A,IF(AND($D5=0,$D17=0,$D42=0),#N/A,+'月次推移1売上'!$C$16))</f>
        <v>#N/A</v>
      </c>
      <c r="H42" s="80" t="str">
        <f>IF(ISBLANK('月次推移1売上'!$C$16),"**",IF(AND($D5=0,$D17=0,$D42=0),"**",+'月次推移1売上'!$C$16))</f>
        <v>**</v>
      </c>
      <c r="I42" s="52" t="e">
        <f t="shared" si="2"/>
        <v>#N/A</v>
      </c>
      <c r="J42" s="116" t="str">
        <f t="shared" si="3"/>
        <v>**</v>
      </c>
      <c r="K42" s="53" t="e">
        <f t="shared" si="4"/>
        <v>#N/A</v>
      </c>
      <c r="L42" s="80" t="e">
        <f>IF(D42=0,#N/A,'移動年計1売上'!$C$17)</f>
        <v>#N/A</v>
      </c>
      <c r="M42" s="80" t="str">
        <f>IF($D42=0,"**",IF(ISERROR('移動年計1売上'!$C$17),"**",+'移動年計1売上'!$C$17))</f>
        <v>**</v>
      </c>
    </row>
    <row r="43" spans="2:13" ht="13.5">
      <c r="B43" s="83">
        <f>+$B$7</f>
        <v>3</v>
      </c>
      <c r="C43" s="51" t="s">
        <v>29</v>
      </c>
      <c r="D43" s="52">
        <f>'入力画面'!B16</f>
        <v>0</v>
      </c>
      <c r="E43" s="132" t="str">
        <f t="shared" si="1"/>
        <v>**</v>
      </c>
      <c r="F43" s="52">
        <f aca="true" t="shared" si="7" ref="F43:F52">+F42+D43</f>
        <v>0</v>
      </c>
      <c r="G43" s="80" t="e">
        <f>IF(ISBLANK('月次推移1売上'!$C$16),#N/A,IF(AND($D6=0,$D18=0,$D43=0),#N/A,+'月次推移1売上'!$C$16))</f>
        <v>#N/A</v>
      </c>
      <c r="H43" s="80" t="str">
        <f>IF(ISBLANK('月次推移1売上'!$C$16),"**",IF(AND($D6=0,$D18=0,$D43=0),"**",+'月次推移1売上'!$C$16))</f>
        <v>**</v>
      </c>
      <c r="I43" s="52" t="e">
        <f t="shared" si="2"/>
        <v>#N/A</v>
      </c>
      <c r="J43" s="116" t="str">
        <f t="shared" si="3"/>
        <v>**</v>
      </c>
      <c r="K43" s="53" t="e">
        <f t="shared" si="4"/>
        <v>#N/A</v>
      </c>
      <c r="L43" s="80" t="e">
        <f>IF(D43=0,#N/A,'移動年計1売上'!$C$17)</f>
        <v>#N/A</v>
      </c>
      <c r="M43" s="80" t="str">
        <f>IF($D43=0,"**",IF(ISERROR('移動年計1売上'!$C$17),"**",+'移動年計1売上'!$C$17))</f>
        <v>**</v>
      </c>
    </row>
    <row r="44" spans="2:13" ht="13.5">
      <c r="B44" s="83"/>
      <c r="C44" s="51" t="s">
        <v>30</v>
      </c>
      <c r="D44" s="52">
        <f>'入力画面'!B17</f>
        <v>0</v>
      </c>
      <c r="E44" s="132" t="str">
        <f t="shared" si="1"/>
        <v>**</v>
      </c>
      <c r="F44" s="52">
        <f t="shared" si="7"/>
        <v>0</v>
      </c>
      <c r="G44" s="80" t="e">
        <f>IF(ISBLANK('月次推移1売上'!$C$16),#N/A,IF(AND($D7=0,$D19=0,$D44=0),#N/A,+'月次推移1売上'!$C$16))</f>
        <v>#N/A</v>
      </c>
      <c r="H44" s="80" t="str">
        <f>IF(ISBLANK('月次推移1売上'!$C$16),"**",IF(AND($D7=0,$D19=0,$D44=0),"**",+'月次推移1売上'!$C$16))</f>
        <v>**</v>
      </c>
      <c r="I44" s="52" t="e">
        <f t="shared" si="2"/>
        <v>#N/A</v>
      </c>
      <c r="J44" s="116" t="str">
        <f t="shared" si="3"/>
        <v>**</v>
      </c>
      <c r="K44" s="53" t="e">
        <f t="shared" si="4"/>
        <v>#N/A</v>
      </c>
      <c r="L44" s="80" t="e">
        <f>IF(D44=0,#N/A,'移動年計1売上'!$C$17)</f>
        <v>#N/A</v>
      </c>
      <c r="M44" s="80" t="str">
        <f>IF($D44=0,"**",IF(ISERROR('移動年計1売上'!$C$17),"**",+'移動年計1売上'!$C$17))</f>
        <v>**</v>
      </c>
    </row>
    <row r="45" spans="2:13" ht="13.5">
      <c r="B45" s="83"/>
      <c r="C45" s="51" t="s">
        <v>31</v>
      </c>
      <c r="D45" s="52">
        <f>'入力画面'!B18</f>
        <v>0</v>
      </c>
      <c r="E45" s="132" t="str">
        <f t="shared" si="1"/>
        <v>**</v>
      </c>
      <c r="F45" s="52">
        <f t="shared" si="7"/>
        <v>0</v>
      </c>
      <c r="G45" s="80" t="e">
        <f>IF(ISBLANK('月次推移1売上'!$C$16),#N/A,IF(AND($D8=0,$D20=0,$D45=0),#N/A,+'月次推移1売上'!$C$16))</f>
        <v>#N/A</v>
      </c>
      <c r="H45" s="80" t="str">
        <f>IF(ISBLANK('月次推移1売上'!$C$16),"**",IF(AND($D8=0,$D20=0,$D45=0),"**",+'月次推移1売上'!$C$16))</f>
        <v>**</v>
      </c>
      <c r="I45" s="52" t="e">
        <f t="shared" si="2"/>
        <v>#N/A</v>
      </c>
      <c r="J45" s="116" t="str">
        <f t="shared" si="3"/>
        <v>**</v>
      </c>
      <c r="K45" s="53" t="e">
        <f t="shared" si="4"/>
        <v>#N/A</v>
      </c>
      <c r="L45" s="80" t="e">
        <f>IF(D45=0,#N/A,'移動年計1売上'!$C$17)</f>
        <v>#N/A</v>
      </c>
      <c r="M45" s="80" t="str">
        <f>IF($D45=0,"**",IF(ISERROR('移動年計1売上'!$C$17),"**",+'移動年計1売上'!$C$17))</f>
        <v>**</v>
      </c>
    </row>
    <row r="46" spans="2:13" ht="13.5">
      <c r="B46" s="83">
        <f>+$B$10</f>
        <v>6</v>
      </c>
      <c r="C46" s="51" t="s">
        <v>32</v>
      </c>
      <c r="D46" s="52">
        <f>'入力画面'!B19</f>
        <v>0</v>
      </c>
      <c r="E46" s="132" t="str">
        <f t="shared" si="1"/>
        <v>**</v>
      </c>
      <c r="F46" s="52">
        <f t="shared" si="7"/>
        <v>0</v>
      </c>
      <c r="G46" s="80" t="e">
        <f>IF(ISBLANK('月次推移1売上'!$C$16),#N/A,IF(AND($D9=0,$D21=0,$D46=0),#N/A,+'月次推移1売上'!$C$16))</f>
        <v>#N/A</v>
      </c>
      <c r="H46" s="80" t="str">
        <f>IF(ISBLANK('月次推移1売上'!$C$16),"**",IF(AND($D9=0,$D21=0,$D46=0),"**",+'月次推移1売上'!$C$16))</f>
        <v>**</v>
      </c>
      <c r="I46" s="52" t="e">
        <f t="shared" si="2"/>
        <v>#N/A</v>
      </c>
      <c r="J46" s="116" t="str">
        <f t="shared" si="3"/>
        <v>**</v>
      </c>
      <c r="K46" s="53" t="e">
        <f t="shared" si="4"/>
        <v>#N/A</v>
      </c>
      <c r="L46" s="80" t="e">
        <f>IF(D46=0,#N/A,'移動年計1売上'!$C$17)</f>
        <v>#N/A</v>
      </c>
      <c r="M46" s="80" t="str">
        <f>IF($D46=0,"**",IF(ISERROR('移動年計1売上'!$C$17),"**",+'移動年計1売上'!$C$17))</f>
        <v>**</v>
      </c>
    </row>
    <row r="47" spans="2:13" ht="13.5">
      <c r="B47" s="83"/>
      <c r="C47" s="51" t="s">
        <v>33</v>
      </c>
      <c r="D47" s="52">
        <f>'入力画面'!B20</f>
        <v>0</v>
      </c>
      <c r="E47" s="132" t="str">
        <f t="shared" si="1"/>
        <v>**</v>
      </c>
      <c r="F47" s="52">
        <f t="shared" si="7"/>
        <v>0</v>
      </c>
      <c r="G47" s="80" t="e">
        <f>IF(ISBLANK('月次推移1売上'!$C$16),#N/A,IF(AND($D10=0,$D22=0,$D47=0),#N/A,+'月次推移1売上'!$C$16))</f>
        <v>#N/A</v>
      </c>
      <c r="H47" s="80" t="str">
        <f>IF(ISBLANK('月次推移1売上'!$C$16),"**",IF(AND($D10=0,$D22=0,$D47=0),"**",+'月次推移1売上'!$C$16))</f>
        <v>**</v>
      </c>
      <c r="I47" s="52" t="e">
        <f t="shared" si="2"/>
        <v>#N/A</v>
      </c>
      <c r="J47" s="116" t="str">
        <f t="shared" si="3"/>
        <v>**</v>
      </c>
      <c r="K47" s="53" t="e">
        <f t="shared" si="4"/>
        <v>#N/A</v>
      </c>
      <c r="L47" s="80" t="e">
        <f>IF(D47=0,#N/A,'移動年計1売上'!$C$17)</f>
        <v>#N/A</v>
      </c>
      <c r="M47" s="80" t="str">
        <f>IF($D47=0,"**",IF(ISERROR('移動年計1売上'!$C$17),"**",+'移動年計1売上'!$C$17))</f>
        <v>**</v>
      </c>
    </row>
    <row r="48" spans="2:13" ht="13.5">
      <c r="B48" s="83"/>
      <c r="C48" s="51" t="s">
        <v>34</v>
      </c>
      <c r="D48" s="52">
        <f>'入力画面'!B21</f>
        <v>0</v>
      </c>
      <c r="E48" s="132" t="str">
        <f t="shared" si="1"/>
        <v>**</v>
      </c>
      <c r="F48" s="52">
        <f t="shared" si="7"/>
        <v>0</v>
      </c>
      <c r="G48" s="80" t="e">
        <f>IF(ISBLANK('月次推移1売上'!$C$16),#N/A,IF(AND($D11=0,$D23=0,$D48=0),#N/A,+'月次推移1売上'!$C$16))</f>
        <v>#N/A</v>
      </c>
      <c r="H48" s="80" t="str">
        <f>IF(ISBLANK('月次推移1売上'!$C$16),"**",IF(AND($D11=0,$D23=0,$D48=0),"**",+'月次推移1売上'!$C$16))</f>
        <v>**</v>
      </c>
      <c r="I48" s="52" t="e">
        <f t="shared" si="2"/>
        <v>#N/A</v>
      </c>
      <c r="J48" s="116" t="str">
        <f t="shared" si="3"/>
        <v>**</v>
      </c>
      <c r="K48" s="53" t="e">
        <f t="shared" si="4"/>
        <v>#N/A</v>
      </c>
      <c r="L48" s="80" t="e">
        <f>IF(D48=0,#N/A,'移動年計1売上'!$C$17)</f>
        <v>#N/A</v>
      </c>
      <c r="M48" s="80" t="str">
        <f>IF($D48=0,"**",IF(ISERROR('移動年計1売上'!$C$17),"**",+'移動年計1売上'!$C$17))</f>
        <v>**</v>
      </c>
    </row>
    <row r="49" spans="2:13" ht="13.5">
      <c r="B49" s="83">
        <f>+$B$13</f>
        <v>9</v>
      </c>
      <c r="C49" s="51" t="s">
        <v>35</v>
      </c>
      <c r="D49" s="52">
        <f>'入力画面'!B22</f>
        <v>0</v>
      </c>
      <c r="E49" s="132" t="str">
        <f t="shared" si="1"/>
        <v>**</v>
      </c>
      <c r="F49" s="52">
        <f t="shared" si="7"/>
        <v>0</v>
      </c>
      <c r="G49" s="80" t="e">
        <f>IF(ISBLANK('月次推移1売上'!$C$16),#N/A,IF(AND($D12=0,$D24=0,$D49=0),#N/A,+'月次推移1売上'!$C$16))</f>
        <v>#N/A</v>
      </c>
      <c r="H49" s="80" t="str">
        <f>IF(ISBLANK('月次推移1売上'!$C$16),"**",IF(AND($D12=0,$D24=0,$D49=0),"**",+'月次推移1売上'!$C$16))</f>
        <v>**</v>
      </c>
      <c r="I49" s="52" t="e">
        <f t="shared" si="2"/>
        <v>#N/A</v>
      </c>
      <c r="J49" s="116" t="str">
        <f t="shared" si="3"/>
        <v>**</v>
      </c>
      <c r="K49" s="53" t="e">
        <f t="shared" si="4"/>
        <v>#N/A</v>
      </c>
      <c r="L49" s="80" t="e">
        <f>IF(D49=0,#N/A,'移動年計1売上'!$C$17)</f>
        <v>#N/A</v>
      </c>
      <c r="M49" s="80" t="str">
        <f>IF($D49=0,"**",IF(ISERROR('移動年計1売上'!$C$17),"**",+'移動年計1売上'!$C$17))</f>
        <v>**</v>
      </c>
    </row>
    <row r="50" spans="2:13" ht="13.5">
      <c r="B50" s="83"/>
      <c r="C50" s="51" t="s">
        <v>36</v>
      </c>
      <c r="D50" s="52">
        <f>'入力画面'!B23</f>
        <v>0</v>
      </c>
      <c r="E50" s="132" t="str">
        <f t="shared" si="1"/>
        <v>**</v>
      </c>
      <c r="F50" s="52">
        <f t="shared" si="7"/>
        <v>0</v>
      </c>
      <c r="G50" s="80" t="e">
        <f>IF(ISBLANK('月次推移1売上'!$C$16),#N/A,IF(AND($D13=0,$D25=0,$D50=0),#N/A,+'月次推移1売上'!$C$16))</f>
        <v>#N/A</v>
      </c>
      <c r="H50" s="80" t="str">
        <f>IF(ISBLANK('月次推移1売上'!$C$16),"**",IF(AND($D13=0,$D25=0,$D50=0),"**",+'月次推移1売上'!$C$16))</f>
        <v>**</v>
      </c>
      <c r="I50" s="52" t="e">
        <f t="shared" si="2"/>
        <v>#N/A</v>
      </c>
      <c r="J50" s="116" t="str">
        <f t="shared" si="3"/>
        <v>**</v>
      </c>
      <c r="K50" s="53" t="e">
        <f t="shared" si="4"/>
        <v>#N/A</v>
      </c>
      <c r="L50" s="80" t="e">
        <f>IF(D50=0,#N/A,'移動年計1売上'!$C$17)</f>
        <v>#N/A</v>
      </c>
      <c r="M50" s="80" t="str">
        <f>IF($D50=0,"**",IF(ISERROR('移動年計1売上'!$C$17),"**",+'移動年計1売上'!$C$17))</f>
        <v>**</v>
      </c>
    </row>
    <row r="51" spans="2:13" ht="13.5">
      <c r="B51" s="83"/>
      <c r="C51" s="51" t="s">
        <v>37</v>
      </c>
      <c r="D51" s="52">
        <f>'入力画面'!B24</f>
        <v>0</v>
      </c>
      <c r="E51" s="132" t="str">
        <f t="shared" si="1"/>
        <v>**</v>
      </c>
      <c r="F51" s="52">
        <f t="shared" si="7"/>
        <v>0</v>
      </c>
      <c r="G51" s="80" t="e">
        <f>IF(ISBLANK('月次推移1売上'!$C$16),#N/A,IF(AND($D14=0,$D26=0,$D51=0),#N/A,+'月次推移1売上'!$C$16))</f>
        <v>#N/A</v>
      </c>
      <c r="H51" s="80" t="str">
        <f>IF(ISBLANK('月次推移1売上'!$C$16),"**",IF(AND($D14=0,$D26=0,$D51=0),"**",+'月次推移1売上'!$C$16))</f>
        <v>**</v>
      </c>
      <c r="I51" s="52" t="e">
        <f t="shared" si="2"/>
        <v>#N/A</v>
      </c>
      <c r="J51" s="116" t="str">
        <f t="shared" si="3"/>
        <v>**</v>
      </c>
      <c r="K51" s="53" t="e">
        <f t="shared" si="4"/>
        <v>#N/A</v>
      </c>
      <c r="L51" s="80" t="e">
        <f>IF(D51=0,#N/A,'移動年計1売上'!$C$17)</f>
        <v>#N/A</v>
      </c>
      <c r="M51" s="80" t="str">
        <f>IF($D51=0,"**",IF(ISERROR('移動年計1売上'!$C$17),"**",+'移動年計1売上'!$C$17))</f>
        <v>**</v>
      </c>
    </row>
    <row r="52" spans="2:13" ht="13.5">
      <c r="B52" s="83"/>
      <c r="C52" s="51" t="s">
        <v>38</v>
      </c>
      <c r="D52" s="52">
        <f>'入力画面'!B25+'入力画面'!B26</f>
        <v>0</v>
      </c>
      <c r="E52" s="132" t="str">
        <f t="shared" si="1"/>
        <v>**</v>
      </c>
      <c r="F52" s="52">
        <f t="shared" si="7"/>
        <v>0</v>
      </c>
      <c r="G52" s="80" t="e">
        <f>IF(ISBLANK('月次推移1売上'!$C$16),#N/A,IF(AND($D15=0,$D27=0,$D52=0),#N/A,+'月次推移1売上'!$C$16))</f>
        <v>#N/A</v>
      </c>
      <c r="H52" s="80" t="str">
        <f>IF(ISBLANK('月次推移1売上'!$C$16),"**",IF(AND($D15=0,$D27=0,$D52=0),"**",+'月次推移1売上'!$C$16))</f>
        <v>**</v>
      </c>
      <c r="I52" s="52" t="e">
        <f t="shared" si="2"/>
        <v>#N/A</v>
      </c>
      <c r="J52" s="116" t="str">
        <f t="shared" si="3"/>
        <v>**</v>
      </c>
      <c r="K52" s="53" t="e">
        <f t="shared" si="4"/>
        <v>#N/A</v>
      </c>
      <c r="L52" s="80" t="e">
        <f>IF(D52=0,#N/A,'移動年計1売上'!$C$17)</f>
        <v>#N/A</v>
      </c>
      <c r="M52" s="80" t="str">
        <f>IF($D52=0,"**",IF(ISERROR('移動年計1売上'!$C$17),"**",+'移動年計1売上'!$C$17))</f>
        <v>**</v>
      </c>
    </row>
    <row r="53" spans="2:13" ht="13.5">
      <c r="B53" s="83"/>
      <c r="C53" s="51"/>
      <c r="D53" s="52"/>
      <c r="E53" s="132"/>
      <c r="F53" s="52"/>
      <c r="G53" s="52"/>
      <c r="H53" s="132"/>
      <c r="I53" s="52"/>
      <c r="J53" s="116"/>
      <c r="K53" s="53"/>
      <c r="L53" s="80"/>
      <c r="M53" s="164"/>
    </row>
    <row r="54" spans="1:13" s="129" customFormat="1" ht="12">
      <c r="A54" s="128"/>
      <c r="B54" s="128"/>
      <c r="E54" s="133"/>
      <c r="F54" s="128"/>
      <c r="G54" s="128"/>
      <c r="H54" s="166"/>
      <c r="I54" s="128"/>
      <c r="M54" s="133"/>
    </row>
    <row r="55" spans="1:13" s="125" customFormat="1" ht="13.5">
      <c r="A55" s="81"/>
      <c r="B55" s="125" t="s">
        <v>54</v>
      </c>
      <c r="C55" s="125">
        <f>MIN(getu1n,getu1k)</f>
        <v>0</v>
      </c>
      <c r="D55" s="125">
        <f>IF(C55&lt;=100,C55,IF(C55&lt;=1000,ROUNDDOWN(C55,-1),IF(C55&lt;=10000,ROUNDDOWN(C55,-2),ROUNDDOWN(C55,-3))))</f>
        <v>0</v>
      </c>
      <c r="E55" s="134"/>
      <c r="F55" s="126"/>
      <c r="G55" s="126"/>
      <c r="H55" s="167"/>
      <c r="I55" s="125" t="s">
        <v>54</v>
      </c>
      <c r="J55" s="125">
        <f>MIN(idou1n,idou1k)</f>
        <v>0</v>
      </c>
      <c r="K55" s="125">
        <f>IF(J55&lt;=100,J55,IF(J55&lt;=1000,ROUNDDOWN(J55,-1),IF(J55&lt;=10000,ROUNDDOWN(J55,-2),ROUNDDOWN(J55,-3))))</f>
        <v>0</v>
      </c>
      <c r="M55" s="134"/>
    </row>
    <row r="56" spans="1:13" s="125" customFormat="1" ht="13.5">
      <c r="A56" s="81"/>
      <c r="B56" s="125" t="s">
        <v>55</v>
      </c>
      <c r="C56" s="125">
        <f>MAX(getu1n,getu1k)</f>
        <v>0</v>
      </c>
      <c r="D56" s="125">
        <f>IF(C56&lt;=100,C56,IF(C56&lt;=1000,ROUNDUP(C56,-1),IF(C56&lt;=10000,ROUNDUP(C56,-2),ROUNDUP(C56,-3))))</f>
        <v>0</v>
      </c>
      <c r="E56" s="134"/>
      <c r="F56" s="126"/>
      <c r="G56" s="126"/>
      <c r="H56" s="167"/>
      <c r="I56" s="125" t="s">
        <v>55</v>
      </c>
      <c r="J56" s="125">
        <f>MAX(idou1n,idou1k)</f>
        <v>0</v>
      </c>
      <c r="K56" s="125">
        <f>IF(J56&lt;=100,J56,IF(J56&lt;=1000,ROUNDUP(J56,-1),IF(J56&lt;=10000,ROUNDUP(J56,-2),ROUNDUP(J56,-3))))</f>
        <v>0</v>
      </c>
      <c r="M56" s="134"/>
    </row>
    <row r="57" spans="6:11" ht="13.5">
      <c r="F57" s="126"/>
      <c r="G57" s="126"/>
      <c r="H57" s="167"/>
      <c r="I57" s="125"/>
      <c r="J57" s="125"/>
      <c r="K57" s="125"/>
    </row>
    <row r="58" spans="2:11" ht="13.5">
      <c r="B58" s="87"/>
      <c r="C58" s="84"/>
      <c r="D58" s="145"/>
      <c r="F58" s="126"/>
      <c r="G58" s="126"/>
      <c r="H58" s="167"/>
      <c r="I58" s="125"/>
      <c r="J58" s="125"/>
      <c r="K58" s="125"/>
    </row>
    <row r="59" spans="2:11" ht="13.5">
      <c r="B59" s="87"/>
      <c r="C59" s="84"/>
      <c r="F59" s="126"/>
      <c r="G59" s="126"/>
      <c r="H59" s="167"/>
      <c r="I59" s="125"/>
      <c r="J59" s="125"/>
      <c r="K59" s="125"/>
    </row>
    <row r="60" spans="1:13" ht="13.5">
      <c r="A60" s="111"/>
      <c r="B60" s="111"/>
      <c r="C60" s="112"/>
      <c r="D60" s="112"/>
      <c r="E60" s="135"/>
      <c r="F60" s="112"/>
      <c r="G60" s="112"/>
      <c r="H60" s="135"/>
      <c r="I60" s="112"/>
      <c r="J60" s="117"/>
      <c r="K60" s="112"/>
      <c r="L60" s="112"/>
      <c r="M60" s="135"/>
    </row>
    <row r="62" spans="1:3" ht="13.5">
      <c r="A62" s="275" t="str">
        <f>CONCATENATE("科目２：",'入力画面'!A47)</f>
        <v>科目２：売上総利益</v>
      </c>
      <c r="B62" s="275"/>
      <c r="C62" s="275"/>
    </row>
    <row r="63" spans="2:13" ht="13.5">
      <c r="B63" s="82"/>
      <c r="C63" s="49"/>
      <c r="D63" s="48" t="s">
        <v>23</v>
      </c>
      <c r="E63" s="131" t="s">
        <v>23</v>
      </c>
      <c r="F63" s="48" t="s">
        <v>1</v>
      </c>
      <c r="G63" s="48" t="str">
        <f>+'月次推移1売上'!$B$16</f>
        <v>基準値</v>
      </c>
      <c r="H63" s="131" t="str">
        <f>+'月次推移1売上'!$B$16</f>
        <v>基準値</v>
      </c>
      <c r="I63" s="48" t="s">
        <v>24</v>
      </c>
      <c r="J63" s="114" t="s">
        <v>24</v>
      </c>
      <c r="K63" s="50" t="s">
        <v>25</v>
      </c>
      <c r="L63" s="48" t="str">
        <f>+'月次推移1売上'!$B$16</f>
        <v>基準値</v>
      </c>
      <c r="M63" s="48" t="str">
        <f>+'月次推移1売上'!$B$16</f>
        <v>基準値</v>
      </c>
    </row>
    <row r="64" spans="2:13" ht="13.5">
      <c r="B64" s="82"/>
      <c r="C64" s="49"/>
      <c r="D64" s="48"/>
      <c r="E64" s="131" t="s">
        <v>67</v>
      </c>
      <c r="F64" s="48"/>
      <c r="G64" s="48"/>
      <c r="H64" s="131" t="s">
        <v>71</v>
      </c>
      <c r="I64" s="48"/>
      <c r="J64" s="114" t="s">
        <v>68</v>
      </c>
      <c r="K64" s="50"/>
      <c r="M64" s="130" t="s">
        <v>69</v>
      </c>
    </row>
    <row r="65" spans="1:11" ht="13.5">
      <c r="A65" s="81" t="s">
        <v>26</v>
      </c>
      <c r="B65" s="81" t="str">
        <f>+$B$5</f>
        <v>H-4年1月</v>
      </c>
      <c r="C65" s="51" t="s">
        <v>27</v>
      </c>
      <c r="D65" s="52">
        <f>+'入力画面'!P52</f>
        <v>0</v>
      </c>
      <c r="E65" s="132" t="str">
        <f>IF(D65=0,"**",D65)</f>
        <v>**</v>
      </c>
      <c r="F65" s="52">
        <f>+D65</f>
        <v>0</v>
      </c>
      <c r="G65" s="270"/>
      <c r="H65" s="165"/>
      <c r="I65" s="21"/>
      <c r="J65" s="115"/>
      <c r="K65" s="53"/>
    </row>
    <row r="66" spans="1:11" ht="13.5">
      <c r="A66" s="176"/>
      <c r="B66" s="83"/>
      <c r="C66" s="51" t="s">
        <v>28</v>
      </c>
      <c r="D66" s="52">
        <f>+'入力画面'!P53</f>
        <v>0</v>
      </c>
      <c r="E66" s="132" t="str">
        <f aca="true" t="shared" si="8" ref="E66:E76">IF(D66=0,"**",D66)</f>
        <v>**</v>
      </c>
      <c r="F66" s="52">
        <f aca="true" t="shared" si="9" ref="F66:F76">+F65+D66</f>
        <v>0</v>
      </c>
      <c r="G66" s="270"/>
      <c r="H66" s="165"/>
      <c r="I66" s="21"/>
      <c r="J66" s="115"/>
      <c r="K66" s="53"/>
    </row>
    <row r="67" spans="2:11" ht="13.5">
      <c r="B67" s="83">
        <f>+$B$7</f>
        <v>3</v>
      </c>
      <c r="C67" s="51" t="s">
        <v>29</v>
      </c>
      <c r="D67" s="52">
        <f>+'入力画面'!P54</f>
        <v>0</v>
      </c>
      <c r="E67" s="132" t="str">
        <f t="shared" si="8"/>
        <v>**</v>
      </c>
      <c r="F67" s="52">
        <f t="shared" si="9"/>
        <v>0</v>
      </c>
      <c r="G67" s="270"/>
      <c r="H67" s="165"/>
      <c r="I67" s="21"/>
      <c r="J67" s="115"/>
      <c r="K67" s="53"/>
    </row>
    <row r="68" spans="2:11" ht="13.5">
      <c r="B68" s="83"/>
      <c r="C68" s="51" t="s">
        <v>30</v>
      </c>
      <c r="D68" s="52">
        <f>+'入力画面'!P55</f>
        <v>0</v>
      </c>
      <c r="E68" s="132" t="str">
        <f t="shared" si="8"/>
        <v>**</v>
      </c>
      <c r="F68" s="52">
        <f t="shared" si="9"/>
        <v>0</v>
      </c>
      <c r="G68" s="270"/>
      <c r="H68" s="165"/>
      <c r="I68" s="21"/>
      <c r="J68" s="115"/>
      <c r="K68" s="53"/>
    </row>
    <row r="69" spans="2:11" ht="13.5">
      <c r="B69" s="83"/>
      <c r="C69" s="51" t="s">
        <v>31</v>
      </c>
      <c r="D69" s="52">
        <f>+'入力画面'!P56</f>
        <v>0</v>
      </c>
      <c r="E69" s="132" t="str">
        <f t="shared" si="8"/>
        <v>**</v>
      </c>
      <c r="F69" s="52">
        <f t="shared" si="9"/>
        <v>0</v>
      </c>
      <c r="G69" s="270"/>
      <c r="H69" s="165"/>
      <c r="I69" s="21"/>
      <c r="J69" s="115"/>
      <c r="K69" s="53"/>
    </row>
    <row r="70" spans="2:11" ht="13.5">
      <c r="B70" s="83">
        <f>+$B$10</f>
        <v>6</v>
      </c>
      <c r="C70" s="51" t="s">
        <v>32</v>
      </c>
      <c r="D70" s="52">
        <f>+'入力画面'!P57</f>
        <v>0</v>
      </c>
      <c r="E70" s="132" t="str">
        <f t="shared" si="8"/>
        <v>**</v>
      </c>
      <c r="F70" s="52">
        <f t="shared" si="9"/>
        <v>0</v>
      </c>
      <c r="G70" s="270"/>
      <c r="H70" s="165"/>
      <c r="I70" s="21"/>
      <c r="J70" s="115"/>
      <c r="K70" s="53"/>
    </row>
    <row r="71" spans="2:11" ht="13.5">
      <c r="B71" s="83"/>
      <c r="C71" s="51" t="s">
        <v>33</v>
      </c>
      <c r="D71" s="52">
        <f>+'入力画面'!P58</f>
        <v>0</v>
      </c>
      <c r="E71" s="132" t="str">
        <f t="shared" si="8"/>
        <v>**</v>
      </c>
      <c r="F71" s="52">
        <f t="shared" si="9"/>
        <v>0</v>
      </c>
      <c r="G71" s="270"/>
      <c r="H71" s="165"/>
      <c r="I71" s="21"/>
      <c r="J71" s="115"/>
      <c r="K71" s="53"/>
    </row>
    <row r="72" spans="2:11" ht="13.5">
      <c r="B72" s="83"/>
      <c r="C72" s="51" t="s">
        <v>34</v>
      </c>
      <c r="D72" s="52">
        <f>+'入力画面'!P59</f>
        <v>0</v>
      </c>
      <c r="E72" s="132" t="str">
        <f t="shared" si="8"/>
        <v>**</v>
      </c>
      <c r="F72" s="52">
        <f t="shared" si="9"/>
        <v>0</v>
      </c>
      <c r="G72" s="270"/>
      <c r="H72" s="165"/>
      <c r="I72" s="21"/>
      <c r="J72" s="115"/>
      <c r="K72" s="53"/>
    </row>
    <row r="73" spans="2:11" ht="13.5">
      <c r="B73" s="83">
        <f>+$B$13</f>
        <v>9</v>
      </c>
      <c r="C73" s="51" t="s">
        <v>35</v>
      </c>
      <c r="D73" s="52">
        <f>+'入力画面'!P60</f>
        <v>0</v>
      </c>
      <c r="E73" s="132" t="str">
        <f t="shared" si="8"/>
        <v>**</v>
      </c>
      <c r="F73" s="52">
        <f t="shared" si="9"/>
        <v>0</v>
      </c>
      <c r="G73" s="270"/>
      <c r="H73" s="165"/>
      <c r="I73" s="21"/>
      <c r="J73" s="115"/>
      <c r="K73" s="53"/>
    </row>
    <row r="74" spans="2:11" ht="13.5">
      <c r="B74" s="83"/>
      <c r="C74" s="51" t="s">
        <v>36</v>
      </c>
      <c r="D74" s="52">
        <f>+'入力画面'!P61</f>
        <v>0</v>
      </c>
      <c r="E74" s="132" t="str">
        <f t="shared" si="8"/>
        <v>**</v>
      </c>
      <c r="F74" s="52">
        <f t="shared" si="9"/>
        <v>0</v>
      </c>
      <c r="G74" s="270"/>
      <c r="H74" s="165"/>
      <c r="I74" s="21"/>
      <c r="J74" s="115"/>
      <c r="K74" s="53"/>
    </row>
    <row r="75" spans="2:11" ht="13.5">
      <c r="B75" s="83"/>
      <c r="C75" s="51" t="s">
        <v>37</v>
      </c>
      <c r="D75" s="52">
        <f>+'入力画面'!P62</f>
        <v>0</v>
      </c>
      <c r="E75" s="132" t="str">
        <f t="shared" si="8"/>
        <v>**</v>
      </c>
      <c r="F75" s="52">
        <f t="shared" si="9"/>
        <v>0</v>
      </c>
      <c r="G75" s="270"/>
      <c r="H75" s="165"/>
      <c r="I75" s="21"/>
      <c r="J75" s="115"/>
      <c r="K75" s="53"/>
    </row>
    <row r="76" spans="2:11" ht="13.5">
      <c r="B76" s="83"/>
      <c r="C76" s="51" t="s">
        <v>38</v>
      </c>
      <c r="D76" s="52">
        <f>+'入力画面'!P63+'入力画面'!P64</f>
        <v>0</v>
      </c>
      <c r="E76" s="132" t="str">
        <f t="shared" si="8"/>
        <v>**</v>
      </c>
      <c r="F76" s="52">
        <f t="shared" si="9"/>
        <v>0</v>
      </c>
      <c r="G76" s="270"/>
      <c r="H76" s="165"/>
      <c r="I76" s="21"/>
      <c r="J76" s="115"/>
      <c r="K76" s="53"/>
    </row>
    <row r="77" spans="1:13" ht="13.5">
      <c r="A77" s="81" t="s">
        <v>39</v>
      </c>
      <c r="B77" s="81" t="str">
        <f>+$B$17</f>
        <v>H-3年1月</v>
      </c>
      <c r="C77" s="51" t="s">
        <v>27</v>
      </c>
      <c r="D77" s="52">
        <f>+'入力画面'!M52</f>
        <v>0</v>
      </c>
      <c r="E77" s="132" t="str">
        <f aca="true" t="shared" si="10" ref="E77:E112">IF(D77=0,"**",D77)</f>
        <v>**</v>
      </c>
      <c r="F77" s="52">
        <f>+D77</f>
        <v>0</v>
      </c>
      <c r="G77" s="270"/>
      <c r="H77" s="165"/>
      <c r="I77" s="52" t="e">
        <f>IF(D77=0,#N/A,(SUM(D66:D77)))</f>
        <v>#N/A</v>
      </c>
      <c r="J77" s="116">
        <f>SUM(D66:D77)</f>
        <v>0</v>
      </c>
      <c r="K77" s="53" t="e">
        <f>ROUNDDOWN(I77/12,0)</f>
        <v>#N/A</v>
      </c>
      <c r="L77" s="80" t="e">
        <f>IF(ISERROR(+'移動年計2総利益'!$C$17),#N/A,+'移動年計2総利益'!$C$17)</f>
        <v>#N/A</v>
      </c>
      <c r="M77" s="80" t="str">
        <f>IF(ISERROR('移動年計2総利益'!$C$17),"**",'移動年計2総利益'!$C$17)</f>
        <v>**</v>
      </c>
    </row>
    <row r="78" spans="1:13" ht="13.5">
      <c r="A78" s="176"/>
      <c r="B78" s="83"/>
      <c r="C78" s="51" t="s">
        <v>28</v>
      </c>
      <c r="D78" s="52">
        <f>+'入力画面'!M53</f>
        <v>0</v>
      </c>
      <c r="E78" s="132" t="str">
        <f t="shared" si="10"/>
        <v>**</v>
      </c>
      <c r="F78" s="52">
        <f>+F77+D78</f>
        <v>0</v>
      </c>
      <c r="G78" s="270"/>
      <c r="H78" s="165"/>
      <c r="I78" s="52" t="e">
        <f aca="true" t="shared" si="11" ref="I78:I112">IF(D78=0,#N/A,(SUM(D67:D78)))</f>
        <v>#N/A</v>
      </c>
      <c r="J78" s="116" t="str">
        <f aca="true" t="shared" si="12" ref="J78:J103">IF(D78=0,"**",SUM(D67:D78))</f>
        <v>**</v>
      </c>
      <c r="K78" s="53" t="e">
        <f aca="true" t="shared" si="13" ref="K78:K112">ROUNDDOWN(I78/12,0)</f>
        <v>#N/A</v>
      </c>
      <c r="L78" s="80" t="e">
        <f>IF($D78=0,#N/A,+'移動年計2総利益'!$C$17)</f>
        <v>#N/A</v>
      </c>
      <c r="M78" s="80" t="str">
        <f>IF($D78=0,"**",IF(ISERROR(+'移動年計2総利益'!$C$17),"**",+'移動年計2総利益'!$C$17))</f>
        <v>**</v>
      </c>
    </row>
    <row r="79" spans="2:13" ht="13.5">
      <c r="B79" s="83">
        <f>+$B$7</f>
        <v>3</v>
      </c>
      <c r="C79" s="51" t="s">
        <v>29</v>
      </c>
      <c r="D79" s="52">
        <f>+'入力画面'!M54</f>
        <v>0</v>
      </c>
      <c r="E79" s="132" t="str">
        <f t="shared" si="10"/>
        <v>**</v>
      </c>
      <c r="F79" s="52">
        <f aca="true" t="shared" si="14" ref="F79:F88">+F78+D79</f>
        <v>0</v>
      </c>
      <c r="G79" s="270"/>
      <c r="H79" s="165"/>
      <c r="I79" s="52" t="e">
        <f t="shared" si="11"/>
        <v>#N/A</v>
      </c>
      <c r="J79" s="116" t="str">
        <f t="shared" si="12"/>
        <v>**</v>
      </c>
      <c r="K79" s="53" t="e">
        <f t="shared" si="13"/>
        <v>#N/A</v>
      </c>
      <c r="L79" s="80" t="e">
        <f>IF($D79=0,#N/A,+'移動年計2総利益'!$C$17)</f>
        <v>#N/A</v>
      </c>
      <c r="M79" s="80" t="str">
        <f>IF($D79=0,"**",IF(ISERROR(+'移動年計2総利益'!$C$17),"**",+'移動年計2総利益'!$C$17))</f>
        <v>**</v>
      </c>
    </row>
    <row r="80" spans="2:13" ht="13.5">
      <c r="B80" s="83"/>
      <c r="C80" s="51" t="s">
        <v>30</v>
      </c>
      <c r="D80" s="52">
        <f>+'入力画面'!M55</f>
        <v>0</v>
      </c>
      <c r="E80" s="132" t="str">
        <f t="shared" si="10"/>
        <v>**</v>
      </c>
      <c r="F80" s="52">
        <f t="shared" si="14"/>
        <v>0</v>
      </c>
      <c r="G80" s="270"/>
      <c r="H80" s="165"/>
      <c r="I80" s="52" t="e">
        <f t="shared" si="11"/>
        <v>#N/A</v>
      </c>
      <c r="J80" s="116" t="str">
        <f t="shared" si="12"/>
        <v>**</v>
      </c>
      <c r="K80" s="53" t="e">
        <f t="shared" si="13"/>
        <v>#N/A</v>
      </c>
      <c r="L80" s="80" t="e">
        <f>IF($D80=0,#N/A,+'移動年計2総利益'!$C$17)</f>
        <v>#N/A</v>
      </c>
      <c r="M80" s="80" t="str">
        <f>IF($D80=0,"**",IF(ISERROR(+'移動年計2総利益'!$C$17),"**",+'移動年計2総利益'!$C$17))</f>
        <v>**</v>
      </c>
    </row>
    <row r="81" spans="2:13" ht="13.5">
      <c r="B81" s="83"/>
      <c r="C81" s="51" t="s">
        <v>31</v>
      </c>
      <c r="D81" s="52">
        <f>+'入力画面'!M56</f>
        <v>0</v>
      </c>
      <c r="E81" s="132" t="str">
        <f t="shared" si="10"/>
        <v>**</v>
      </c>
      <c r="F81" s="52">
        <f t="shared" si="14"/>
        <v>0</v>
      </c>
      <c r="G81" s="270"/>
      <c r="H81" s="165"/>
      <c r="I81" s="52" t="e">
        <f t="shared" si="11"/>
        <v>#N/A</v>
      </c>
      <c r="J81" s="116" t="str">
        <f t="shared" si="12"/>
        <v>**</v>
      </c>
      <c r="K81" s="53" t="e">
        <f t="shared" si="13"/>
        <v>#N/A</v>
      </c>
      <c r="L81" s="80" t="e">
        <f>IF($D81=0,#N/A,+'移動年計2総利益'!$C$17)</f>
        <v>#N/A</v>
      </c>
      <c r="M81" s="80" t="str">
        <f>IF($D81=0,"**",IF(ISERROR(+'移動年計2総利益'!$C$17),"**",+'移動年計2総利益'!$C$17))</f>
        <v>**</v>
      </c>
    </row>
    <row r="82" spans="2:13" ht="13.5">
      <c r="B82" s="83">
        <f>+$B$10</f>
        <v>6</v>
      </c>
      <c r="C82" s="51" t="s">
        <v>32</v>
      </c>
      <c r="D82" s="52">
        <f>+'入力画面'!M57</f>
        <v>0</v>
      </c>
      <c r="E82" s="132" t="str">
        <f t="shared" si="10"/>
        <v>**</v>
      </c>
      <c r="F82" s="52">
        <f t="shared" si="14"/>
        <v>0</v>
      </c>
      <c r="G82" s="270"/>
      <c r="H82" s="165"/>
      <c r="I82" s="52" t="e">
        <f t="shared" si="11"/>
        <v>#N/A</v>
      </c>
      <c r="J82" s="116" t="str">
        <f t="shared" si="12"/>
        <v>**</v>
      </c>
      <c r="K82" s="53" t="e">
        <f t="shared" si="13"/>
        <v>#N/A</v>
      </c>
      <c r="L82" s="80" t="e">
        <f>IF($D82=0,#N/A,+'移動年計2総利益'!$C$17)</f>
        <v>#N/A</v>
      </c>
      <c r="M82" s="80" t="str">
        <f>IF($D82=0,"**",IF(ISERROR(+'移動年計2総利益'!$C$17),"**",+'移動年計2総利益'!$C$17))</f>
        <v>**</v>
      </c>
    </row>
    <row r="83" spans="2:13" ht="13.5">
      <c r="B83" s="83"/>
      <c r="C83" s="51" t="s">
        <v>33</v>
      </c>
      <c r="D83" s="52">
        <f>+'入力画面'!M58</f>
        <v>0</v>
      </c>
      <c r="E83" s="132" t="str">
        <f t="shared" si="10"/>
        <v>**</v>
      </c>
      <c r="F83" s="52">
        <f t="shared" si="14"/>
        <v>0</v>
      </c>
      <c r="G83" s="270"/>
      <c r="H83" s="165"/>
      <c r="I83" s="52" t="e">
        <f t="shared" si="11"/>
        <v>#N/A</v>
      </c>
      <c r="J83" s="116" t="str">
        <f t="shared" si="12"/>
        <v>**</v>
      </c>
      <c r="K83" s="53" t="e">
        <f t="shared" si="13"/>
        <v>#N/A</v>
      </c>
      <c r="L83" s="80" t="e">
        <f>IF($D83=0,#N/A,+'移動年計2総利益'!$C$17)</f>
        <v>#N/A</v>
      </c>
      <c r="M83" s="80" t="str">
        <f>IF($D83=0,"**",IF(ISERROR(+'移動年計2総利益'!$C$17),"**",+'移動年計2総利益'!$C$17))</f>
        <v>**</v>
      </c>
    </row>
    <row r="84" spans="2:13" ht="13.5">
      <c r="B84" s="83"/>
      <c r="C84" s="51" t="s">
        <v>34</v>
      </c>
      <c r="D84" s="52">
        <f>+'入力画面'!M59</f>
        <v>0</v>
      </c>
      <c r="E84" s="132" t="str">
        <f t="shared" si="10"/>
        <v>**</v>
      </c>
      <c r="F84" s="52">
        <f t="shared" si="14"/>
        <v>0</v>
      </c>
      <c r="G84" s="270"/>
      <c r="H84" s="165"/>
      <c r="I84" s="52" t="e">
        <f t="shared" si="11"/>
        <v>#N/A</v>
      </c>
      <c r="J84" s="116" t="str">
        <f t="shared" si="12"/>
        <v>**</v>
      </c>
      <c r="K84" s="53" t="e">
        <f t="shared" si="13"/>
        <v>#N/A</v>
      </c>
      <c r="L84" s="80" t="e">
        <f>IF($D84=0,#N/A,+'移動年計2総利益'!$C$17)</f>
        <v>#N/A</v>
      </c>
      <c r="M84" s="80" t="str">
        <f>IF($D84=0,"**",IF(ISERROR(+'移動年計2総利益'!$C$17),"**",+'移動年計2総利益'!$C$17))</f>
        <v>**</v>
      </c>
    </row>
    <row r="85" spans="2:13" ht="13.5">
      <c r="B85" s="83">
        <f>+$B$13</f>
        <v>9</v>
      </c>
      <c r="C85" s="51" t="s">
        <v>35</v>
      </c>
      <c r="D85" s="52">
        <f>+'入力画面'!M60</f>
        <v>0</v>
      </c>
      <c r="E85" s="132" t="str">
        <f t="shared" si="10"/>
        <v>**</v>
      </c>
      <c r="F85" s="52">
        <f t="shared" si="14"/>
        <v>0</v>
      </c>
      <c r="G85" s="270"/>
      <c r="H85" s="165"/>
      <c r="I85" s="52" t="e">
        <f t="shared" si="11"/>
        <v>#N/A</v>
      </c>
      <c r="J85" s="116" t="str">
        <f t="shared" si="12"/>
        <v>**</v>
      </c>
      <c r="K85" s="53" t="e">
        <f t="shared" si="13"/>
        <v>#N/A</v>
      </c>
      <c r="L85" s="80" t="e">
        <f>IF($D85=0,#N/A,+'移動年計2総利益'!$C$17)</f>
        <v>#N/A</v>
      </c>
      <c r="M85" s="80" t="str">
        <f>IF($D85=0,"**",IF(ISERROR(+'移動年計2総利益'!$C$17),"**",+'移動年計2総利益'!$C$17))</f>
        <v>**</v>
      </c>
    </row>
    <row r="86" spans="2:13" ht="13.5">
      <c r="B86" s="83"/>
      <c r="C86" s="51" t="s">
        <v>36</v>
      </c>
      <c r="D86" s="52">
        <f>+'入力画面'!M61</f>
        <v>0</v>
      </c>
      <c r="E86" s="132" t="str">
        <f t="shared" si="10"/>
        <v>**</v>
      </c>
      <c r="F86" s="52">
        <f t="shared" si="14"/>
        <v>0</v>
      </c>
      <c r="G86" s="270"/>
      <c r="H86" s="165"/>
      <c r="I86" s="52" t="e">
        <f t="shared" si="11"/>
        <v>#N/A</v>
      </c>
      <c r="J86" s="116" t="str">
        <f t="shared" si="12"/>
        <v>**</v>
      </c>
      <c r="K86" s="53" t="e">
        <f t="shared" si="13"/>
        <v>#N/A</v>
      </c>
      <c r="L86" s="80" t="e">
        <f>IF($D86=0,#N/A,+'移動年計2総利益'!$C$17)</f>
        <v>#N/A</v>
      </c>
      <c r="M86" s="80" t="str">
        <f>IF($D86=0,"**",IF(ISERROR(+'移動年計2総利益'!$C$17),"**",+'移動年計2総利益'!$C$17))</f>
        <v>**</v>
      </c>
    </row>
    <row r="87" spans="2:13" ht="13.5">
      <c r="B87" s="83"/>
      <c r="C87" s="51" t="s">
        <v>37</v>
      </c>
      <c r="D87" s="52">
        <f>+'入力画面'!M62</f>
        <v>0</v>
      </c>
      <c r="E87" s="132" t="str">
        <f t="shared" si="10"/>
        <v>**</v>
      </c>
      <c r="F87" s="52">
        <f t="shared" si="14"/>
        <v>0</v>
      </c>
      <c r="G87" s="270"/>
      <c r="H87" s="165"/>
      <c r="I87" s="52" t="e">
        <f t="shared" si="11"/>
        <v>#N/A</v>
      </c>
      <c r="J87" s="116" t="str">
        <f t="shared" si="12"/>
        <v>**</v>
      </c>
      <c r="K87" s="53" t="e">
        <f t="shared" si="13"/>
        <v>#N/A</v>
      </c>
      <c r="L87" s="80" t="e">
        <f>IF($D87=0,#N/A,+'移動年計2総利益'!$C$17)</f>
        <v>#N/A</v>
      </c>
      <c r="M87" s="80" t="str">
        <f>IF($D87=0,"**",IF(ISERROR(+'移動年計2総利益'!$C$17),"**",+'移動年計2総利益'!$C$17))</f>
        <v>**</v>
      </c>
    </row>
    <row r="88" spans="2:13" ht="13.5">
      <c r="B88" s="83"/>
      <c r="C88" s="51" t="s">
        <v>38</v>
      </c>
      <c r="D88" s="52">
        <f>+'入力画面'!M63+'入力画面'!M64</f>
        <v>0</v>
      </c>
      <c r="E88" s="132" t="str">
        <f t="shared" si="10"/>
        <v>**</v>
      </c>
      <c r="F88" s="52">
        <f t="shared" si="14"/>
        <v>0</v>
      </c>
      <c r="G88" s="270"/>
      <c r="H88" s="165"/>
      <c r="I88" s="52" t="e">
        <f t="shared" si="11"/>
        <v>#N/A</v>
      </c>
      <c r="J88" s="116" t="str">
        <f t="shared" si="12"/>
        <v>**</v>
      </c>
      <c r="K88" s="53" t="e">
        <f t="shared" si="13"/>
        <v>#N/A</v>
      </c>
      <c r="L88" s="80" t="e">
        <f>IF($D88=0,#N/A,+'移動年計2総利益'!$C$17)</f>
        <v>#N/A</v>
      </c>
      <c r="M88" s="80" t="str">
        <f>IF($D88=0,"**",IF(ISERROR(+'移動年計2総利益'!$C$17),"**",+'移動年計2総利益'!$C$17))</f>
        <v>**</v>
      </c>
    </row>
    <row r="89" spans="1:13" ht="13.5">
      <c r="A89" s="81" t="s">
        <v>40</v>
      </c>
      <c r="B89" s="81" t="str">
        <f>+$B$29</f>
        <v>H-2年1月</v>
      </c>
      <c r="C89" s="51" t="s">
        <v>27</v>
      </c>
      <c r="D89" s="52">
        <f>+'入力画面'!J52</f>
        <v>0</v>
      </c>
      <c r="E89" s="132" t="str">
        <f t="shared" si="10"/>
        <v>**</v>
      </c>
      <c r="F89" s="52">
        <f>+D89</f>
        <v>0</v>
      </c>
      <c r="G89" s="270"/>
      <c r="H89" s="165"/>
      <c r="I89" s="52" t="e">
        <f t="shared" si="11"/>
        <v>#N/A</v>
      </c>
      <c r="J89" s="116" t="str">
        <f t="shared" si="12"/>
        <v>**</v>
      </c>
      <c r="K89" s="53" t="e">
        <f t="shared" si="13"/>
        <v>#N/A</v>
      </c>
      <c r="L89" s="80" t="e">
        <f>IF($D89=0,#N/A,+'移動年計2総利益'!$C$17)</f>
        <v>#N/A</v>
      </c>
      <c r="M89" s="80" t="str">
        <f>IF($D89=0,"**",IF(ISERROR(+'移動年計2総利益'!$C$17),"**",+'移動年計2総利益'!$C$17))</f>
        <v>**</v>
      </c>
    </row>
    <row r="90" spans="1:13" ht="13.5">
      <c r="A90" s="176"/>
      <c r="B90" s="83"/>
      <c r="C90" s="51" t="s">
        <v>28</v>
      </c>
      <c r="D90" s="52">
        <f>+'入力画面'!J53</f>
        <v>0</v>
      </c>
      <c r="E90" s="132" t="str">
        <f t="shared" si="10"/>
        <v>**</v>
      </c>
      <c r="F90" s="52">
        <f>+F89+D90</f>
        <v>0</v>
      </c>
      <c r="G90" s="270"/>
      <c r="H90" s="165"/>
      <c r="I90" s="52" t="e">
        <f t="shared" si="11"/>
        <v>#N/A</v>
      </c>
      <c r="J90" s="116" t="str">
        <f t="shared" si="12"/>
        <v>**</v>
      </c>
      <c r="K90" s="53" t="e">
        <f t="shared" si="13"/>
        <v>#N/A</v>
      </c>
      <c r="L90" s="80" t="e">
        <f>IF($D90=0,#N/A,+'移動年計2総利益'!$C$17)</f>
        <v>#N/A</v>
      </c>
      <c r="M90" s="80" t="str">
        <f>IF($D90=0,"**",IF(ISERROR(+'移動年計2総利益'!$C$17),"**",+'移動年計2総利益'!$C$17))</f>
        <v>**</v>
      </c>
    </row>
    <row r="91" spans="2:13" ht="13.5">
      <c r="B91" s="83">
        <f>+$B$7</f>
        <v>3</v>
      </c>
      <c r="C91" s="51" t="s">
        <v>29</v>
      </c>
      <c r="D91" s="52">
        <f>+'入力画面'!J54</f>
        <v>0</v>
      </c>
      <c r="E91" s="132" t="str">
        <f t="shared" si="10"/>
        <v>**</v>
      </c>
      <c r="F91" s="52">
        <f aca="true" t="shared" si="15" ref="F91:F100">+F90+D91</f>
        <v>0</v>
      </c>
      <c r="G91" s="270"/>
      <c r="H91" s="165"/>
      <c r="I91" s="52" t="e">
        <f t="shared" si="11"/>
        <v>#N/A</v>
      </c>
      <c r="J91" s="116" t="str">
        <f t="shared" si="12"/>
        <v>**</v>
      </c>
      <c r="K91" s="53" t="e">
        <f t="shared" si="13"/>
        <v>#N/A</v>
      </c>
      <c r="L91" s="80" t="e">
        <f>IF($D91=0,#N/A,+'移動年計2総利益'!$C$17)</f>
        <v>#N/A</v>
      </c>
      <c r="M91" s="80" t="str">
        <f>IF($D91=0,"**",IF(ISERROR(+'移動年計2総利益'!$C$17),"**",+'移動年計2総利益'!$C$17))</f>
        <v>**</v>
      </c>
    </row>
    <row r="92" spans="2:13" ht="13.5">
      <c r="B92" s="83"/>
      <c r="C92" s="51" t="s">
        <v>30</v>
      </c>
      <c r="D92" s="52">
        <f>+'入力画面'!J55</f>
        <v>0</v>
      </c>
      <c r="E92" s="132" t="str">
        <f t="shared" si="10"/>
        <v>**</v>
      </c>
      <c r="F92" s="52">
        <f t="shared" si="15"/>
        <v>0</v>
      </c>
      <c r="G92" s="270"/>
      <c r="H92" s="165"/>
      <c r="I92" s="52" t="e">
        <f t="shared" si="11"/>
        <v>#N/A</v>
      </c>
      <c r="J92" s="116" t="str">
        <f t="shared" si="12"/>
        <v>**</v>
      </c>
      <c r="K92" s="53" t="e">
        <f t="shared" si="13"/>
        <v>#N/A</v>
      </c>
      <c r="L92" s="80" t="e">
        <f>IF($D92=0,#N/A,+'移動年計2総利益'!$C$17)</f>
        <v>#N/A</v>
      </c>
      <c r="M92" s="80" t="str">
        <f>IF($D92=0,"**",IF(ISERROR(+'移動年計2総利益'!$C$17),"**",+'移動年計2総利益'!$C$17))</f>
        <v>**</v>
      </c>
    </row>
    <row r="93" spans="2:13" ht="13.5">
      <c r="B93" s="83"/>
      <c r="C93" s="51" t="s">
        <v>31</v>
      </c>
      <c r="D93" s="52">
        <f>+'入力画面'!J56</f>
        <v>0</v>
      </c>
      <c r="E93" s="132" t="str">
        <f t="shared" si="10"/>
        <v>**</v>
      </c>
      <c r="F93" s="52">
        <f t="shared" si="15"/>
        <v>0</v>
      </c>
      <c r="G93" s="270"/>
      <c r="H93" s="165"/>
      <c r="I93" s="52" t="e">
        <f t="shared" si="11"/>
        <v>#N/A</v>
      </c>
      <c r="J93" s="116" t="str">
        <f t="shared" si="12"/>
        <v>**</v>
      </c>
      <c r="K93" s="53" t="e">
        <f t="shared" si="13"/>
        <v>#N/A</v>
      </c>
      <c r="L93" s="80" t="e">
        <f>IF($D93=0,#N/A,+'移動年計2総利益'!$C$17)</f>
        <v>#N/A</v>
      </c>
      <c r="M93" s="80" t="str">
        <f>IF($D93=0,"**",IF(ISERROR(+'移動年計2総利益'!$C$17),"**",+'移動年計2総利益'!$C$17))</f>
        <v>**</v>
      </c>
    </row>
    <row r="94" spans="2:13" ht="13.5">
      <c r="B94" s="83">
        <f>+$B$10</f>
        <v>6</v>
      </c>
      <c r="C94" s="51" t="s">
        <v>32</v>
      </c>
      <c r="D94" s="52">
        <f>+'入力画面'!J57</f>
        <v>0</v>
      </c>
      <c r="E94" s="132" t="str">
        <f t="shared" si="10"/>
        <v>**</v>
      </c>
      <c r="F94" s="52">
        <f t="shared" si="15"/>
        <v>0</v>
      </c>
      <c r="G94" s="270"/>
      <c r="H94" s="165"/>
      <c r="I94" s="52" t="e">
        <f t="shared" si="11"/>
        <v>#N/A</v>
      </c>
      <c r="J94" s="116" t="str">
        <f t="shared" si="12"/>
        <v>**</v>
      </c>
      <c r="K94" s="53" t="e">
        <f t="shared" si="13"/>
        <v>#N/A</v>
      </c>
      <c r="L94" s="80" t="e">
        <f>IF($D94=0,#N/A,+'移動年計2総利益'!$C$17)</f>
        <v>#N/A</v>
      </c>
      <c r="M94" s="80" t="str">
        <f>IF($D94=0,"**",IF(ISERROR(+'移動年計2総利益'!$C$17),"**",+'移動年計2総利益'!$C$17))</f>
        <v>**</v>
      </c>
    </row>
    <row r="95" spans="2:13" ht="13.5">
      <c r="B95" s="83"/>
      <c r="C95" s="51" t="s">
        <v>33</v>
      </c>
      <c r="D95" s="52">
        <f>+'入力画面'!J58</f>
        <v>0</v>
      </c>
      <c r="E95" s="132" t="str">
        <f t="shared" si="10"/>
        <v>**</v>
      </c>
      <c r="F95" s="52">
        <f t="shared" si="15"/>
        <v>0</v>
      </c>
      <c r="G95" s="270"/>
      <c r="H95" s="165"/>
      <c r="I95" s="52" t="e">
        <f t="shared" si="11"/>
        <v>#N/A</v>
      </c>
      <c r="J95" s="116" t="str">
        <f t="shared" si="12"/>
        <v>**</v>
      </c>
      <c r="K95" s="53" t="e">
        <f t="shared" si="13"/>
        <v>#N/A</v>
      </c>
      <c r="L95" s="80" t="e">
        <f>IF($D95=0,#N/A,+'移動年計2総利益'!$C$17)</f>
        <v>#N/A</v>
      </c>
      <c r="M95" s="80" t="str">
        <f>IF($D95=0,"**",IF(ISERROR(+'移動年計2総利益'!$C$17),"**",+'移動年計2総利益'!$C$17))</f>
        <v>**</v>
      </c>
    </row>
    <row r="96" spans="2:13" ht="13.5">
      <c r="B96" s="83"/>
      <c r="C96" s="51" t="s">
        <v>34</v>
      </c>
      <c r="D96" s="52">
        <f>+'入力画面'!J59</f>
        <v>0</v>
      </c>
      <c r="E96" s="132" t="str">
        <f t="shared" si="10"/>
        <v>**</v>
      </c>
      <c r="F96" s="52">
        <f t="shared" si="15"/>
        <v>0</v>
      </c>
      <c r="G96" s="270"/>
      <c r="H96" s="165"/>
      <c r="I96" s="52" t="e">
        <f t="shared" si="11"/>
        <v>#N/A</v>
      </c>
      <c r="J96" s="116" t="str">
        <f t="shared" si="12"/>
        <v>**</v>
      </c>
      <c r="K96" s="53" t="e">
        <f t="shared" si="13"/>
        <v>#N/A</v>
      </c>
      <c r="L96" s="80" t="e">
        <f>IF($D96=0,#N/A,+'移動年計2総利益'!$C$17)</f>
        <v>#N/A</v>
      </c>
      <c r="M96" s="80" t="str">
        <f>IF($D96=0,"**",IF(ISERROR(+'移動年計2総利益'!$C$17),"**",+'移動年計2総利益'!$C$17))</f>
        <v>**</v>
      </c>
    </row>
    <row r="97" spans="2:13" ht="13.5">
      <c r="B97" s="83">
        <f>+$B$13</f>
        <v>9</v>
      </c>
      <c r="C97" s="51" t="s">
        <v>35</v>
      </c>
      <c r="D97" s="52">
        <f>+'入力画面'!J60</f>
        <v>0</v>
      </c>
      <c r="E97" s="132" t="str">
        <f t="shared" si="10"/>
        <v>**</v>
      </c>
      <c r="F97" s="52">
        <f t="shared" si="15"/>
        <v>0</v>
      </c>
      <c r="G97" s="270"/>
      <c r="H97" s="165"/>
      <c r="I97" s="52" t="e">
        <f t="shared" si="11"/>
        <v>#N/A</v>
      </c>
      <c r="J97" s="116" t="str">
        <f t="shared" si="12"/>
        <v>**</v>
      </c>
      <c r="K97" s="53" t="e">
        <f t="shared" si="13"/>
        <v>#N/A</v>
      </c>
      <c r="L97" s="80" t="e">
        <f>IF($D97=0,#N/A,+'移動年計2総利益'!$C$17)</f>
        <v>#N/A</v>
      </c>
      <c r="M97" s="80" t="str">
        <f>IF($D97=0,"**",IF(ISERROR(+'移動年計2総利益'!$C$17),"**",+'移動年計2総利益'!$C$17))</f>
        <v>**</v>
      </c>
    </row>
    <row r="98" spans="2:13" ht="13.5">
      <c r="B98" s="83"/>
      <c r="C98" s="51" t="s">
        <v>36</v>
      </c>
      <c r="D98" s="52">
        <f>+'入力画面'!J61</f>
        <v>0</v>
      </c>
      <c r="E98" s="132" t="str">
        <f t="shared" si="10"/>
        <v>**</v>
      </c>
      <c r="F98" s="52">
        <f t="shared" si="15"/>
        <v>0</v>
      </c>
      <c r="G98" s="270"/>
      <c r="H98" s="165"/>
      <c r="I98" s="52" t="e">
        <f t="shared" si="11"/>
        <v>#N/A</v>
      </c>
      <c r="J98" s="116" t="str">
        <f t="shared" si="12"/>
        <v>**</v>
      </c>
      <c r="K98" s="53" t="e">
        <f t="shared" si="13"/>
        <v>#N/A</v>
      </c>
      <c r="L98" s="80" t="e">
        <f>IF($D98=0,#N/A,+'移動年計2総利益'!$C$17)</f>
        <v>#N/A</v>
      </c>
      <c r="M98" s="80" t="str">
        <f>IF($D98=0,"**",IF(ISERROR(+'移動年計2総利益'!$C$17),"**",+'移動年計2総利益'!$C$17))</f>
        <v>**</v>
      </c>
    </row>
    <row r="99" spans="2:13" ht="13.5">
      <c r="B99" s="83"/>
      <c r="C99" s="51" t="s">
        <v>37</v>
      </c>
      <c r="D99" s="52">
        <f>+'入力画面'!J62</f>
        <v>0</v>
      </c>
      <c r="E99" s="132" t="str">
        <f t="shared" si="10"/>
        <v>**</v>
      </c>
      <c r="F99" s="52">
        <f t="shared" si="15"/>
        <v>0</v>
      </c>
      <c r="G99" s="270"/>
      <c r="H99" s="165"/>
      <c r="I99" s="52" t="e">
        <f t="shared" si="11"/>
        <v>#N/A</v>
      </c>
      <c r="J99" s="116" t="str">
        <f t="shared" si="12"/>
        <v>**</v>
      </c>
      <c r="K99" s="53" t="e">
        <f t="shared" si="13"/>
        <v>#N/A</v>
      </c>
      <c r="L99" s="80" t="e">
        <f>IF($D99=0,#N/A,+'移動年計2総利益'!$C$17)</f>
        <v>#N/A</v>
      </c>
      <c r="M99" s="80" t="str">
        <f>IF($D99=0,"**",IF(ISERROR(+'移動年計2総利益'!$C$17),"**",+'移動年計2総利益'!$C$17))</f>
        <v>**</v>
      </c>
    </row>
    <row r="100" spans="2:13" ht="13.5">
      <c r="B100" s="83"/>
      <c r="C100" s="51" t="s">
        <v>38</v>
      </c>
      <c r="D100" s="52">
        <f>+'入力画面'!J63+'入力画面'!J64</f>
        <v>0</v>
      </c>
      <c r="E100" s="132" t="str">
        <f t="shared" si="10"/>
        <v>**</v>
      </c>
      <c r="F100" s="52">
        <f t="shared" si="15"/>
        <v>0</v>
      </c>
      <c r="G100" s="270"/>
      <c r="H100" s="165"/>
      <c r="I100" s="52" t="e">
        <f t="shared" si="11"/>
        <v>#N/A</v>
      </c>
      <c r="J100" s="116" t="str">
        <f t="shared" si="12"/>
        <v>**</v>
      </c>
      <c r="K100" s="53" t="e">
        <f t="shared" si="13"/>
        <v>#N/A</v>
      </c>
      <c r="L100" s="80" t="e">
        <f>IF($D100=0,#N/A,+'移動年計2総利益'!$C$17)</f>
        <v>#N/A</v>
      </c>
      <c r="M100" s="80" t="str">
        <f>IF($D100=0,"**",IF(ISERROR(+'移動年計2総利益'!$C$17),"**",+'移動年計2総利益'!$C$17))</f>
        <v>**</v>
      </c>
    </row>
    <row r="101" spans="1:13" ht="13.5">
      <c r="A101" s="81" t="s">
        <v>41</v>
      </c>
      <c r="B101" s="81" t="str">
        <f>+$B$41</f>
        <v>H-1年1月</v>
      </c>
      <c r="C101" s="51" t="s">
        <v>27</v>
      </c>
      <c r="D101" s="52">
        <f>+'入力画面'!B52</f>
        <v>0</v>
      </c>
      <c r="E101" s="132" t="str">
        <f t="shared" si="10"/>
        <v>**</v>
      </c>
      <c r="F101" s="52">
        <f>+D101</f>
        <v>0</v>
      </c>
      <c r="G101" s="80" t="e">
        <f>IF(ISBLANK(+'月次推移2総利益'!$C$16),#N/A,+'月次推移2総利益'!$C$16)</f>
        <v>#N/A</v>
      </c>
      <c r="H101" s="164" t="str">
        <f>IF('月次推移2総利益'!$C$16=0,"**",+'月次推移2総利益'!$C$16)</f>
        <v>**</v>
      </c>
      <c r="I101" s="52" t="e">
        <f t="shared" si="11"/>
        <v>#N/A</v>
      </c>
      <c r="J101" s="116" t="str">
        <f t="shared" si="12"/>
        <v>**</v>
      </c>
      <c r="K101" s="53" t="e">
        <f t="shared" si="13"/>
        <v>#N/A</v>
      </c>
      <c r="L101" s="80" t="e">
        <f>IF($D101=0,#N/A,+'移動年計2総利益'!$C$17)</f>
        <v>#N/A</v>
      </c>
      <c r="M101" s="80" t="str">
        <f>IF($D101=0,"**",IF(ISERROR(+'移動年計2総利益'!$C$17),"**",+'移動年計2総利益'!$C$17))</f>
        <v>**</v>
      </c>
    </row>
    <row r="102" spans="1:13" ht="13.5">
      <c r="A102" s="176"/>
      <c r="B102" s="83"/>
      <c r="C102" s="51" t="s">
        <v>28</v>
      </c>
      <c r="D102" s="52">
        <f>+'入力画面'!B53</f>
        <v>0</v>
      </c>
      <c r="E102" s="132" t="str">
        <f t="shared" si="10"/>
        <v>**</v>
      </c>
      <c r="F102" s="52">
        <f>+F101+D102</f>
        <v>0</v>
      </c>
      <c r="G102" s="80" t="e">
        <f>IF(ISBLANK(+'月次推移2総利益'!$C$16),#N/A,IF(AND($D65=0,$D77=0,$D102=0),#N/A,+'月次推移2総利益'!$C$16))</f>
        <v>#N/A</v>
      </c>
      <c r="H102" s="80" t="str">
        <f>IF(ISBLANK(+'月次推移2総利益'!$C$16),"**",IF(AND($D65=0,$D77=0,$D102=0),"**",+'月次推移2総利益'!$C$16))</f>
        <v>**</v>
      </c>
      <c r="I102" s="52" t="e">
        <f t="shared" si="11"/>
        <v>#N/A</v>
      </c>
      <c r="J102" s="116" t="str">
        <f t="shared" si="12"/>
        <v>**</v>
      </c>
      <c r="K102" s="53" t="e">
        <f t="shared" si="13"/>
        <v>#N/A</v>
      </c>
      <c r="L102" s="80" t="e">
        <f>IF($D102=0,#N/A,+'移動年計2総利益'!$C$17)</f>
        <v>#N/A</v>
      </c>
      <c r="M102" s="80" t="str">
        <f>IF($D102=0,"**",IF(ISERROR(+'移動年計2総利益'!$C$17),"**",+'移動年計2総利益'!$C$17))</f>
        <v>**</v>
      </c>
    </row>
    <row r="103" spans="2:13" ht="13.5">
      <c r="B103" s="83">
        <f>+$B$7</f>
        <v>3</v>
      </c>
      <c r="C103" s="51" t="s">
        <v>29</v>
      </c>
      <c r="D103" s="52">
        <f>+'入力画面'!B54</f>
        <v>0</v>
      </c>
      <c r="E103" s="132" t="str">
        <f t="shared" si="10"/>
        <v>**</v>
      </c>
      <c r="F103" s="52">
        <f aca="true" t="shared" si="16" ref="F103:F112">+F102+D103</f>
        <v>0</v>
      </c>
      <c r="G103" s="80" t="e">
        <f>IF(ISBLANK(+'月次推移2総利益'!$C$16),#N/A,IF(AND($D66=0,$D78=0,$D103=0),#N/A,+'月次推移2総利益'!$C$16))</f>
        <v>#N/A</v>
      </c>
      <c r="H103" s="80" t="str">
        <f>IF(ISBLANK(+'月次推移2総利益'!$C$16),"**",IF(AND($D66=0,$D78=0,$D103=0),"**",+'月次推移2総利益'!$C$16))</f>
        <v>**</v>
      </c>
      <c r="I103" s="52" t="e">
        <f t="shared" si="11"/>
        <v>#N/A</v>
      </c>
      <c r="J103" s="116" t="str">
        <f t="shared" si="12"/>
        <v>**</v>
      </c>
      <c r="K103" s="53" t="e">
        <f t="shared" si="13"/>
        <v>#N/A</v>
      </c>
      <c r="L103" s="80" t="e">
        <f>IF($D103=0,#N/A,+'移動年計2総利益'!$C$17)</f>
        <v>#N/A</v>
      </c>
      <c r="M103" s="80" t="str">
        <f>IF($D103=0,"**",IF(ISERROR(+'移動年計2総利益'!$C$17),"**",+'移動年計2総利益'!$C$17))</f>
        <v>**</v>
      </c>
    </row>
    <row r="104" spans="2:13" ht="13.5">
      <c r="B104" s="83"/>
      <c r="C104" s="51" t="s">
        <v>30</v>
      </c>
      <c r="D104" s="52">
        <f>+'入力画面'!B55</f>
        <v>0</v>
      </c>
      <c r="E104" s="132" t="str">
        <f t="shared" si="10"/>
        <v>**</v>
      </c>
      <c r="F104" s="52">
        <f t="shared" si="16"/>
        <v>0</v>
      </c>
      <c r="G104" s="80" t="e">
        <f>IF(ISBLANK(+'月次推移2総利益'!$C$16),#N/A,IF(AND($D67=0,$D79=0,$D104=0),#N/A,+'月次推移2総利益'!$C$16))</f>
        <v>#N/A</v>
      </c>
      <c r="H104" s="80" t="str">
        <f>IF(ISBLANK(+'月次推移2総利益'!$C$16),"**",IF(AND($D67=0,$D79=0,$D104=0),"**",+'月次推移2総利益'!$C$16))</f>
        <v>**</v>
      </c>
      <c r="I104" s="52" t="e">
        <f t="shared" si="11"/>
        <v>#N/A</v>
      </c>
      <c r="J104" s="116" t="str">
        <f>IF(D104=0,"**",SUM(D93:D104))</f>
        <v>**</v>
      </c>
      <c r="K104" s="53" t="e">
        <f t="shared" si="13"/>
        <v>#N/A</v>
      </c>
      <c r="L104" s="80" t="e">
        <f>IF($D104=0,#N/A,+'移動年計2総利益'!$C$17)</f>
        <v>#N/A</v>
      </c>
      <c r="M104" s="80" t="str">
        <f>IF($D104=0,"**",IF(ISERROR(+'移動年計2総利益'!$C$17),"**",+'移動年計2総利益'!$C$17))</f>
        <v>**</v>
      </c>
    </row>
    <row r="105" spans="2:13" ht="13.5">
      <c r="B105" s="83"/>
      <c r="C105" s="51" t="s">
        <v>31</v>
      </c>
      <c r="D105" s="52">
        <f>+'入力画面'!B56</f>
        <v>0</v>
      </c>
      <c r="E105" s="132" t="str">
        <f t="shared" si="10"/>
        <v>**</v>
      </c>
      <c r="F105" s="52">
        <f t="shared" si="16"/>
        <v>0</v>
      </c>
      <c r="G105" s="80" t="e">
        <f>IF(ISBLANK(+'月次推移2総利益'!$C$16),#N/A,IF(AND($D68=0,$D80=0,$D105=0),#N/A,+'月次推移2総利益'!$C$16))</f>
        <v>#N/A</v>
      </c>
      <c r="H105" s="80" t="str">
        <f>IF(ISBLANK(+'月次推移2総利益'!$C$16),"**",IF(AND($D68=0,$D80=0,$D105=0),"**",+'月次推移2総利益'!$C$16))</f>
        <v>**</v>
      </c>
      <c r="I105" s="52" t="e">
        <f t="shared" si="11"/>
        <v>#N/A</v>
      </c>
      <c r="J105" s="116" t="str">
        <f aca="true" t="shared" si="17" ref="J105:J112">IF(D105=0,"**",SUM(D94:D105))</f>
        <v>**</v>
      </c>
      <c r="K105" s="53" t="e">
        <f t="shared" si="13"/>
        <v>#N/A</v>
      </c>
      <c r="L105" s="80" t="e">
        <f>IF($D105=0,#N/A,+'移動年計2総利益'!$C$17)</f>
        <v>#N/A</v>
      </c>
      <c r="M105" s="80" t="str">
        <f>IF($D105=0,"**",IF(ISERROR(+'移動年計2総利益'!$C$17),"**",+'移動年計2総利益'!$C$17))</f>
        <v>**</v>
      </c>
    </row>
    <row r="106" spans="2:13" ht="13.5">
      <c r="B106" s="83">
        <f>+$B$10</f>
        <v>6</v>
      </c>
      <c r="C106" s="51" t="s">
        <v>32</v>
      </c>
      <c r="D106" s="52">
        <f>+'入力画面'!B57</f>
        <v>0</v>
      </c>
      <c r="E106" s="132" t="str">
        <f t="shared" si="10"/>
        <v>**</v>
      </c>
      <c r="F106" s="52">
        <f t="shared" si="16"/>
        <v>0</v>
      </c>
      <c r="G106" s="80" t="e">
        <f>IF(ISBLANK(+'月次推移2総利益'!$C$16),#N/A,IF(AND($D69=0,$D81=0,$D106=0),#N/A,+'月次推移2総利益'!$C$16))</f>
        <v>#N/A</v>
      </c>
      <c r="H106" s="80" t="str">
        <f>IF(ISBLANK(+'月次推移2総利益'!$C$16),"**",IF(AND($D69=0,$D81=0,$D106=0),"**",+'月次推移2総利益'!$C$16))</f>
        <v>**</v>
      </c>
      <c r="I106" s="52" t="e">
        <f t="shared" si="11"/>
        <v>#N/A</v>
      </c>
      <c r="J106" s="116" t="str">
        <f t="shared" si="17"/>
        <v>**</v>
      </c>
      <c r="K106" s="53" t="e">
        <f t="shared" si="13"/>
        <v>#N/A</v>
      </c>
      <c r="L106" s="80" t="e">
        <f>IF($D106=0,#N/A,+'移動年計2総利益'!$C$17)</f>
        <v>#N/A</v>
      </c>
      <c r="M106" s="80" t="str">
        <f>IF($D106=0,"**",IF(ISERROR(+'移動年計2総利益'!$C$17),"**",+'移動年計2総利益'!$C$17))</f>
        <v>**</v>
      </c>
    </row>
    <row r="107" spans="2:13" ht="13.5">
      <c r="B107" s="83"/>
      <c r="C107" s="51" t="s">
        <v>33</v>
      </c>
      <c r="D107" s="52">
        <f>+'入力画面'!B58</f>
        <v>0</v>
      </c>
      <c r="E107" s="132" t="str">
        <f t="shared" si="10"/>
        <v>**</v>
      </c>
      <c r="F107" s="52">
        <f t="shared" si="16"/>
        <v>0</v>
      </c>
      <c r="G107" s="80" t="e">
        <f>IF(ISBLANK(+'月次推移2総利益'!$C$16),#N/A,IF(AND($D70=0,$D82=0,$D107=0),#N/A,+'月次推移2総利益'!$C$16))</f>
        <v>#N/A</v>
      </c>
      <c r="H107" s="80" t="str">
        <f>IF(ISBLANK(+'月次推移2総利益'!$C$16),"**",IF(AND($D70=0,$D82=0,$D107=0),"**",+'月次推移2総利益'!$C$16))</f>
        <v>**</v>
      </c>
      <c r="I107" s="52" t="e">
        <f t="shared" si="11"/>
        <v>#N/A</v>
      </c>
      <c r="J107" s="116" t="str">
        <f t="shared" si="17"/>
        <v>**</v>
      </c>
      <c r="K107" s="53" t="e">
        <f t="shared" si="13"/>
        <v>#N/A</v>
      </c>
      <c r="L107" s="80" t="e">
        <f>IF($D107=0,#N/A,+'移動年計2総利益'!$C$17)</f>
        <v>#N/A</v>
      </c>
      <c r="M107" s="80" t="str">
        <f>IF($D107=0,"**",IF(ISERROR(+'移動年計2総利益'!$C$17),"**",+'移動年計2総利益'!$C$17))</f>
        <v>**</v>
      </c>
    </row>
    <row r="108" spans="2:13" ht="13.5">
      <c r="B108" s="83"/>
      <c r="C108" s="51" t="s">
        <v>34</v>
      </c>
      <c r="D108" s="52">
        <f>+'入力画面'!B59</f>
        <v>0</v>
      </c>
      <c r="E108" s="132" t="str">
        <f t="shared" si="10"/>
        <v>**</v>
      </c>
      <c r="F108" s="52">
        <f t="shared" si="16"/>
        <v>0</v>
      </c>
      <c r="G108" s="80" t="e">
        <f>IF(ISBLANK(+'月次推移2総利益'!$C$16),#N/A,IF(AND($D71=0,$D83=0,$D108=0),#N/A,+'月次推移2総利益'!$C$16))</f>
        <v>#N/A</v>
      </c>
      <c r="H108" s="80" t="str">
        <f>IF(ISBLANK(+'月次推移2総利益'!$C$16),"**",IF(AND($D71=0,$D83=0,$D108=0),"**",+'月次推移2総利益'!$C$16))</f>
        <v>**</v>
      </c>
      <c r="I108" s="52" t="e">
        <f t="shared" si="11"/>
        <v>#N/A</v>
      </c>
      <c r="J108" s="116" t="str">
        <f t="shared" si="17"/>
        <v>**</v>
      </c>
      <c r="K108" s="53" t="e">
        <f t="shared" si="13"/>
        <v>#N/A</v>
      </c>
      <c r="L108" s="80" t="e">
        <f>IF($D108=0,#N/A,+'移動年計2総利益'!$C$17)</f>
        <v>#N/A</v>
      </c>
      <c r="M108" s="80" t="str">
        <f>IF($D108=0,"**",IF(ISERROR(+'移動年計2総利益'!$C$17),"**",+'移動年計2総利益'!$C$17))</f>
        <v>**</v>
      </c>
    </row>
    <row r="109" spans="2:13" ht="13.5">
      <c r="B109" s="83">
        <f>+$B$13</f>
        <v>9</v>
      </c>
      <c r="C109" s="51" t="s">
        <v>35</v>
      </c>
      <c r="D109" s="52">
        <f>+'入力画面'!B60</f>
        <v>0</v>
      </c>
      <c r="E109" s="132" t="str">
        <f t="shared" si="10"/>
        <v>**</v>
      </c>
      <c r="F109" s="52">
        <f t="shared" si="16"/>
        <v>0</v>
      </c>
      <c r="G109" s="80" t="e">
        <f>IF(ISBLANK(+'月次推移2総利益'!$C$16),#N/A,IF(AND($D72=0,$D84=0,$D109=0),#N/A,+'月次推移2総利益'!$C$16))</f>
        <v>#N/A</v>
      </c>
      <c r="H109" s="80" t="str">
        <f>IF(ISBLANK(+'月次推移2総利益'!$C$16),"**",IF(AND($D72=0,$D84=0,$D109=0),"**",+'月次推移2総利益'!$C$16))</f>
        <v>**</v>
      </c>
      <c r="I109" s="52" t="e">
        <f t="shared" si="11"/>
        <v>#N/A</v>
      </c>
      <c r="J109" s="116" t="str">
        <f t="shared" si="17"/>
        <v>**</v>
      </c>
      <c r="K109" s="53" t="e">
        <f t="shared" si="13"/>
        <v>#N/A</v>
      </c>
      <c r="L109" s="80" t="e">
        <f>IF($D109=0,#N/A,+'移動年計2総利益'!$C$17)</f>
        <v>#N/A</v>
      </c>
      <c r="M109" s="80" t="str">
        <f>IF($D109=0,"**",IF(ISERROR(+'移動年計2総利益'!$C$17),"**",+'移動年計2総利益'!$C$17))</f>
        <v>**</v>
      </c>
    </row>
    <row r="110" spans="2:13" ht="13.5">
      <c r="B110" s="83"/>
      <c r="C110" s="51" t="s">
        <v>36</v>
      </c>
      <c r="D110" s="52">
        <f>+'入力画面'!B61</f>
        <v>0</v>
      </c>
      <c r="E110" s="132" t="str">
        <f t="shared" si="10"/>
        <v>**</v>
      </c>
      <c r="F110" s="52">
        <f t="shared" si="16"/>
        <v>0</v>
      </c>
      <c r="G110" s="80" t="e">
        <f>IF(ISBLANK(+'月次推移2総利益'!$C$16),#N/A,IF(AND($D73=0,$D85=0,$D110=0),#N/A,+'月次推移2総利益'!$C$16))</f>
        <v>#N/A</v>
      </c>
      <c r="H110" s="80" t="str">
        <f>IF(ISBLANK(+'月次推移2総利益'!$C$16),"**",IF(AND($D73=0,$D85=0,$D110=0),"**",+'月次推移2総利益'!$C$16))</f>
        <v>**</v>
      </c>
      <c r="I110" s="52" t="e">
        <f t="shared" si="11"/>
        <v>#N/A</v>
      </c>
      <c r="J110" s="116" t="str">
        <f t="shared" si="17"/>
        <v>**</v>
      </c>
      <c r="K110" s="53" t="e">
        <f t="shared" si="13"/>
        <v>#N/A</v>
      </c>
      <c r="L110" s="80" t="e">
        <f>IF($D110=0,#N/A,+'移動年計2総利益'!$C$17)</f>
        <v>#N/A</v>
      </c>
      <c r="M110" s="80" t="str">
        <f>IF($D110=0,"**",IF(ISERROR(+'移動年計2総利益'!$C$17),"**",+'移動年計2総利益'!$C$17))</f>
        <v>**</v>
      </c>
    </row>
    <row r="111" spans="2:13" ht="13.5">
      <c r="B111" s="83"/>
      <c r="C111" s="51" t="s">
        <v>37</v>
      </c>
      <c r="D111" s="52">
        <f>+'入力画面'!B62</f>
        <v>0</v>
      </c>
      <c r="E111" s="132" t="str">
        <f t="shared" si="10"/>
        <v>**</v>
      </c>
      <c r="F111" s="52">
        <f t="shared" si="16"/>
        <v>0</v>
      </c>
      <c r="G111" s="80" t="e">
        <f>IF(ISBLANK(+'月次推移2総利益'!$C$16),#N/A,IF(AND($D74=0,$D86=0,$D111=0),#N/A,+'月次推移2総利益'!$C$16))</f>
        <v>#N/A</v>
      </c>
      <c r="H111" s="80" t="str">
        <f>IF(ISBLANK(+'月次推移2総利益'!$C$16),"**",IF(AND($D74=0,$D86=0,$D111=0),"**",+'月次推移2総利益'!$C$16))</f>
        <v>**</v>
      </c>
      <c r="I111" s="52" t="e">
        <f t="shared" si="11"/>
        <v>#N/A</v>
      </c>
      <c r="J111" s="116" t="str">
        <f t="shared" si="17"/>
        <v>**</v>
      </c>
      <c r="K111" s="53" t="e">
        <f t="shared" si="13"/>
        <v>#N/A</v>
      </c>
      <c r="L111" s="80" t="e">
        <f>IF($D111=0,#N/A,+'移動年計2総利益'!$C$17)</f>
        <v>#N/A</v>
      </c>
      <c r="M111" s="80" t="str">
        <f>IF($D111=0,"**",IF(ISERROR(+'移動年計2総利益'!$C$17),"**",+'移動年計2総利益'!$C$17))</f>
        <v>**</v>
      </c>
    </row>
    <row r="112" spans="2:13" ht="13.5">
      <c r="B112" s="83"/>
      <c r="C112" s="51" t="s">
        <v>38</v>
      </c>
      <c r="D112" s="52">
        <f>+'入力画面'!B63+'入力画面'!B64</f>
        <v>0</v>
      </c>
      <c r="E112" s="132" t="str">
        <f t="shared" si="10"/>
        <v>**</v>
      </c>
      <c r="F112" s="52">
        <f t="shared" si="16"/>
        <v>0</v>
      </c>
      <c r="G112" s="80" t="e">
        <f>IF(ISBLANK(+'月次推移2総利益'!$C$16),#N/A,IF(AND($D75=0,$D87=0,$D112=0),#N/A,+'月次推移2総利益'!$C$16))</f>
        <v>#N/A</v>
      </c>
      <c r="H112" s="80" t="str">
        <f>IF(ISBLANK(+'月次推移2総利益'!$C$16),"**",IF(AND($D75=0,$D87=0,$D112=0),"**",+'月次推移2総利益'!$C$16))</f>
        <v>**</v>
      </c>
      <c r="I112" s="52" t="e">
        <f t="shared" si="11"/>
        <v>#N/A</v>
      </c>
      <c r="J112" s="116" t="str">
        <f t="shared" si="17"/>
        <v>**</v>
      </c>
      <c r="K112" s="53" t="e">
        <f t="shared" si="13"/>
        <v>#N/A</v>
      </c>
      <c r="L112" s="80" t="e">
        <f>IF($D112=0,#N/A,+'移動年計2総利益'!$C$17)</f>
        <v>#N/A</v>
      </c>
      <c r="M112" s="80" t="str">
        <f>IF($D112=0,"**",IF(ISERROR(+'移動年計2総利益'!$C$17),"**",+'移動年計2総利益'!$C$17))</f>
        <v>**</v>
      </c>
    </row>
    <row r="113" spans="2:13" ht="13.5">
      <c r="B113" s="83"/>
      <c r="C113" s="51"/>
      <c r="D113" s="52"/>
      <c r="E113" s="132"/>
      <c r="F113" s="52"/>
      <c r="G113" s="52"/>
      <c r="H113" s="132"/>
      <c r="I113" s="52"/>
      <c r="J113" s="116"/>
      <c r="K113" s="53"/>
      <c r="L113" s="80"/>
      <c r="M113" s="164"/>
    </row>
    <row r="114" spans="1:13" s="125" customFormat="1" ht="13.5">
      <c r="A114" s="81"/>
      <c r="B114" s="125" t="s">
        <v>54</v>
      </c>
      <c r="C114" s="125">
        <f>MIN(getu2n,getu2k)</f>
        <v>0</v>
      </c>
      <c r="D114" s="125">
        <f>IF(C114&lt;=100,C114,IF(C114&lt;=1000,ROUNDDOWN(C114,-1),IF(C114&lt;=10000,ROUNDDOWN(C114,-2),ROUNDDOWN(C114,-3))))</f>
        <v>0</v>
      </c>
      <c r="E114" s="134"/>
      <c r="F114" s="126"/>
      <c r="G114" s="126"/>
      <c r="H114" s="167"/>
      <c r="I114" s="125" t="s">
        <v>54</v>
      </c>
      <c r="J114" s="125">
        <f>MIN(idou2n,idou2k)</f>
        <v>0</v>
      </c>
      <c r="K114" s="125">
        <f>IF(J114&lt;=100,J114,IF(J114&lt;=1000,ROUNDDOWN(J114,-1),IF(J114&lt;=10000,ROUNDDOWN(J114,-2),ROUNDDOWN(J114,-3))))</f>
        <v>0</v>
      </c>
      <c r="M114" s="134"/>
    </row>
    <row r="115" spans="1:13" s="125" customFormat="1" ht="13.5">
      <c r="A115" s="81"/>
      <c r="B115" s="125" t="s">
        <v>55</v>
      </c>
      <c r="C115" s="125">
        <f>MAX(getu2n,getu2k)</f>
        <v>0</v>
      </c>
      <c r="D115" s="125">
        <f>IF(C115&lt;=100,0,IF(C115&lt;=1000,ROUNDUP(C115,-1),IF(C115&lt;=10000,ROUNDUP(C115,-2),ROUNDUP(C115,-3))))</f>
        <v>0</v>
      </c>
      <c r="E115" s="134"/>
      <c r="F115" s="126"/>
      <c r="G115" s="126"/>
      <c r="H115" s="167"/>
      <c r="I115" s="125" t="s">
        <v>55</v>
      </c>
      <c r="J115" s="125">
        <f>MAX(idou2n,idou2k)</f>
        <v>0</v>
      </c>
      <c r="K115" s="125">
        <f>IF(J115&lt;=100,J115,IF(J115&lt;=1000,ROUNDUP(J115,-1),IF(J115&lt;=10000,ROUNDUP(J115,-2),ROUNDUP(J115,-3))))</f>
        <v>0</v>
      </c>
      <c r="M115" s="134"/>
    </row>
    <row r="116" spans="1:13" s="125" customFormat="1" ht="13.5">
      <c r="A116" s="127"/>
      <c r="E116" s="134"/>
      <c r="F116" s="126"/>
      <c r="G116" s="126"/>
      <c r="H116" s="167"/>
      <c r="M116" s="134"/>
    </row>
    <row r="117" spans="1:13" s="123" customFormat="1" ht="13.5">
      <c r="A117" s="124"/>
      <c r="B117" s="124"/>
      <c r="E117" s="130"/>
      <c r="H117" s="130"/>
      <c r="M117" s="130"/>
    </row>
    <row r="118" spans="2:11" ht="13.5">
      <c r="B118" s="87"/>
      <c r="C118" s="84"/>
      <c r="D118" s="145"/>
      <c r="F118" s="126"/>
      <c r="G118" s="126"/>
      <c r="H118" s="167"/>
      <c r="I118" s="125"/>
      <c r="J118" s="125"/>
      <c r="K118" s="125"/>
    </row>
    <row r="119" spans="1:3" ht="13.5">
      <c r="A119" s="275" t="str">
        <f>+'入力画面'!C28</f>
        <v>売上原価</v>
      </c>
      <c r="B119" s="275"/>
      <c r="C119" s="275"/>
    </row>
    <row r="120" spans="2:13" ht="13.5">
      <c r="B120" s="82"/>
      <c r="C120" s="49"/>
      <c r="D120" s="48" t="s">
        <v>23</v>
      </c>
      <c r="E120" s="131" t="s">
        <v>23</v>
      </c>
      <c r="F120" s="48" t="s">
        <v>1</v>
      </c>
      <c r="G120" s="48" t="str">
        <f>+'月次推移1売上'!$B$16</f>
        <v>基準値</v>
      </c>
      <c r="H120" s="131" t="str">
        <f>+'月次推移1売上'!$B$16</f>
        <v>基準値</v>
      </c>
      <c r="I120" s="48" t="s">
        <v>24</v>
      </c>
      <c r="J120" s="114" t="s">
        <v>24</v>
      </c>
      <c r="K120" s="50" t="s">
        <v>25</v>
      </c>
      <c r="L120" s="48" t="str">
        <f>+'月次推移1売上'!$B$16</f>
        <v>基準値</v>
      </c>
      <c r="M120" s="48" t="str">
        <f>+'月次推移1売上'!$B$16</f>
        <v>基準値</v>
      </c>
    </row>
    <row r="121" spans="2:11" ht="13.5">
      <c r="B121" s="82"/>
      <c r="C121" s="49"/>
      <c r="D121" s="48"/>
      <c r="E121" s="131"/>
      <c r="F121" s="48"/>
      <c r="G121" s="48"/>
      <c r="H121" s="131"/>
      <c r="I121" s="48"/>
      <c r="J121" s="114"/>
      <c r="K121" s="50"/>
    </row>
    <row r="122" spans="1:11" ht="13.5">
      <c r="A122" s="81" t="s">
        <v>26</v>
      </c>
      <c r="B122" s="81" t="str">
        <f>+$B$5</f>
        <v>H-4年1月</v>
      </c>
      <c r="C122" s="51" t="s">
        <v>27</v>
      </c>
      <c r="D122" s="52">
        <f>+'入力画面'!P33</f>
        <v>0</v>
      </c>
      <c r="E122" s="132" t="str">
        <f>IF(D122=0,"**",D122)</f>
        <v>**</v>
      </c>
      <c r="F122" s="52">
        <f>+D122</f>
        <v>0</v>
      </c>
      <c r="G122" s="52"/>
      <c r="H122" s="132"/>
      <c r="I122" s="21"/>
      <c r="J122" s="115"/>
      <c r="K122" s="53"/>
    </row>
    <row r="123" spans="1:11" ht="13.5">
      <c r="A123" s="176"/>
      <c r="B123" s="83"/>
      <c r="C123" s="51" t="s">
        <v>28</v>
      </c>
      <c r="D123" s="52">
        <f>+'入力画面'!P34</f>
        <v>0</v>
      </c>
      <c r="E123" s="132" t="str">
        <f aca="true" t="shared" si="18" ref="E123:E169">IF(D123=0,"**",D123)</f>
        <v>**</v>
      </c>
      <c r="F123" s="52">
        <f aca="true" t="shared" si="19" ref="F123:F133">+F122+D123</f>
        <v>0</v>
      </c>
      <c r="G123" s="52"/>
      <c r="H123" s="132"/>
      <c r="I123" s="21"/>
      <c r="J123" s="115"/>
      <c r="K123" s="53"/>
    </row>
    <row r="124" spans="2:11" ht="13.5">
      <c r="B124" s="83">
        <f>+$B$7</f>
        <v>3</v>
      </c>
      <c r="C124" s="51" t="s">
        <v>29</v>
      </c>
      <c r="D124" s="52">
        <f>+'入力画面'!P35</f>
        <v>0</v>
      </c>
      <c r="E124" s="132" t="str">
        <f t="shared" si="18"/>
        <v>**</v>
      </c>
      <c r="F124" s="52">
        <f t="shared" si="19"/>
        <v>0</v>
      </c>
      <c r="G124" s="52"/>
      <c r="H124" s="132"/>
      <c r="I124" s="21"/>
      <c r="J124" s="115"/>
      <c r="K124" s="53"/>
    </row>
    <row r="125" spans="2:11" ht="13.5">
      <c r="B125" s="83"/>
      <c r="C125" s="51" t="s">
        <v>30</v>
      </c>
      <c r="D125" s="52">
        <f>+'入力画面'!P36</f>
        <v>0</v>
      </c>
      <c r="E125" s="132" t="str">
        <f t="shared" si="18"/>
        <v>**</v>
      </c>
      <c r="F125" s="52">
        <f t="shared" si="19"/>
        <v>0</v>
      </c>
      <c r="G125" s="52"/>
      <c r="H125" s="132"/>
      <c r="I125" s="21"/>
      <c r="J125" s="115"/>
      <c r="K125" s="53"/>
    </row>
    <row r="126" spans="2:11" ht="13.5">
      <c r="B126" s="83"/>
      <c r="C126" s="51" t="s">
        <v>31</v>
      </c>
      <c r="D126" s="52">
        <f>+'入力画面'!P37</f>
        <v>0</v>
      </c>
      <c r="E126" s="132" t="str">
        <f t="shared" si="18"/>
        <v>**</v>
      </c>
      <c r="F126" s="52">
        <f t="shared" si="19"/>
        <v>0</v>
      </c>
      <c r="G126" s="52"/>
      <c r="H126" s="132"/>
      <c r="I126" s="21"/>
      <c r="J126" s="115"/>
      <c r="K126" s="53"/>
    </row>
    <row r="127" spans="2:11" ht="13.5">
      <c r="B127" s="83">
        <f>+$B$10</f>
        <v>6</v>
      </c>
      <c r="C127" s="51" t="s">
        <v>32</v>
      </c>
      <c r="D127" s="52">
        <f>+'入力画面'!P38</f>
        <v>0</v>
      </c>
      <c r="E127" s="132" t="str">
        <f t="shared" si="18"/>
        <v>**</v>
      </c>
      <c r="F127" s="52">
        <f t="shared" si="19"/>
        <v>0</v>
      </c>
      <c r="G127" s="52"/>
      <c r="H127" s="132"/>
      <c r="I127" s="21"/>
      <c r="J127" s="115"/>
      <c r="K127" s="53"/>
    </row>
    <row r="128" spans="2:11" ht="13.5">
      <c r="B128" s="83"/>
      <c r="C128" s="51" t="s">
        <v>33</v>
      </c>
      <c r="D128" s="52">
        <f>+'入力画面'!P39</f>
        <v>0</v>
      </c>
      <c r="E128" s="132" t="str">
        <f t="shared" si="18"/>
        <v>**</v>
      </c>
      <c r="F128" s="52">
        <f t="shared" si="19"/>
        <v>0</v>
      </c>
      <c r="G128" s="52"/>
      <c r="H128" s="132"/>
      <c r="I128" s="21"/>
      <c r="J128" s="115"/>
      <c r="K128" s="53"/>
    </row>
    <row r="129" spans="2:11" ht="13.5">
      <c r="B129" s="83"/>
      <c r="C129" s="51" t="s">
        <v>34</v>
      </c>
      <c r="D129" s="52">
        <f>+'入力画面'!P40</f>
        <v>0</v>
      </c>
      <c r="E129" s="132" t="str">
        <f t="shared" si="18"/>
        <v>**</v>
      </c>
      <c r="F129" s="52">
        <f t="shared" si="19"/>
        <v>0</v>
      </c>
      <c r="G129" s="52"/>
      <c r="H129" s="132"/>
      <c r="I129" s="21"/>
      <c r="J129" s="115"/>
      <c r="K129" s="53"/>
    </row>
    <row r="130" spans="2:11" ht="13.5">
      <c r="B130" s="83">
        <f>+$B$13</f>
        <v>9</v>
      </c>
      <c r="C130" s="51" t="s">
        <v>35</v>
      </c>
      <c r="D130" s="52">
        <f>+'入力画面'!P41</f>
        <v>0</v>
      </c>
      <c r="E130" s="132" t="str">
        <f t="shared" si="18"/>
        <v>**</v>
      </c>
      <c r="F130" s="52">
        <f t="shared" si="19"/>
        <v>0</v>
      </c>
      <c r="G130" s="52"/>
      <c r="H130" s="132"/>
      <c r="I130" s="21"/>
      <c r="J130" s="115"/>
      <c r="K130" s="53"/>
    </row>
    <row r="131" spans="2:11" ht="13.5">
      <c r="B131" s="83"/>
      <c r="C131" s="51" t="s">
        <v>36</v>
      </c>
      <c r="D131" s="52">
        <f>+'入力画面'!P42</f>
        <v>0</v>
      </c>
      <c r="E131" s="132" t="str">
        <f t="shared" si="18"/>
        <v>**</v>
      </c>
      <c r="F131" s="52">
        <f t="shared" si="19"/>
        <v>0</v>
      </c>
      <c r="G131" s="52"/>
      <c r="H131" s="132"/>
      <c r="I131" s="21"/>
      <c r="J131" s="115"/>
      <c r="K131" s="53"/>
    </row>
    <row r="132" spans="2:11" ht="13.5">
      <c r="B132" s="83"/>
      <c r="C132" s="51" t="s">
        <v>37</v>
      </c>
      <c r="D132" s="52">
        <f>+'入力画面'!P43</f>
        <v>0</v>
      </c>
      <c r="E132" s="132" t="str">
        <f t="shared" si="18"/>
        <v>**</v>
      </c>
      <c r="F132" s="52">
        <f t="shared" si="19"/>
        <v>0</v>
      </c>
      <c r="G132" s="52"/>
      <c r="H132" s="132"/>
      <c r="I132" s="21"/>
      <c r="J132" s="115"/>
      <c r="K132" s="53"/>
    </row>
    <row r="133" spans="2:11" ht="13.5">
      <c r="B133" s="83"/>
      <c r="C133" s="51" t="s">
        <v>38</v>
      </c>
      <c r="D133" s="52">
        <f>+'入力画面'!P44+'入力画面'!P45</f>
        <v>0</v>
      </c>
      <c r="E133" s="132" t="str">
        <f t="shared" si="18"/>
        <v>**</v>
      </c>
      <c r="F133" s="52">
        <f t="shared" si="19"/>
        <v>0</v>
      </c>
      <c r="G133" s="52"/>
      <c r="H133" s="132"/>
      <c r="I133" s="21"/>
      <c r="J133" s="115"/>
      <c r="K133" s="53"/>
    </row>
    <row r="134" spans="1:13" ht="13.5">
      <c r="A134" s="81" t="s">
        <v>39</v>
      </c>
      <c r="B134" s="81" t="str">
        <f>+$B$17</f>
        <v>H-3年1月</v>
      </c>
      <c r="C134" s="51" t="s">
        <v>27</v>
      </c>
      <c r="D134" s="52">
        <f>+'入力画面'!M33</f>
        <v>0</v>
      </c>
      <c r="E134" s="132" t="str">
        <f t="shared" si="18"/>
        <v>**</v>
      </c>
      <c r="F134" s="52">
        <f>+D134</f>
        <v>0</v>
      </c>
      <c r="G134" s="52"/>
      <c r="H134" s="132"/>
      <c r="I134" s="52" t="e">
        <f>IF(D134=0,#N/A,(SUM(D123:D134)))</f>
        <v>#N/A</v>
      </c>
      <c r="J134" s="116">
        <f>SUM(D123:D134)</f>
        <v>0</v>
      </c>
      <c r="K134" s="53" t="e">
        <f>ROUNDDOWN(I134/12,0)</f>
        <v>#N/A</v>
      </c>
      <c r="L134" s="80"/>
      <c r="M134" s="164"/>
    </row>
    <row r="135" spans="1:13" ht="13.5">
      <c r="A135" s="176"/>
      <c r="B135" s="83"/>
      <c r="C135" s="51" t="s">
        <v>28</v>
      </c>
      <c r="D135" s="52">
        <f>+'入力画面'!M34</f>
        <v>0</v>
      </c>
      <c r="E135" s="132" t="str">
        <f t="shared" si="18"/>
        <v>**</v>
      </c>
      <c r="F135" s="52">
        <f>+F134+D135</f>
        <v>0</v>
      </c>
      <c r="G135" s="52"/>
      <c r="H135" s="132"/>
      <c r="I135" s="52" t="e">
        <f aca="true" t="shared" si="20" ref="I135:I169">IF(D135=0,#N/A,(SUM(D124:D135)))</f>
        <v>#N/A</v>
      </c>
      <c r="J135" s="116" t="str">
        <f aca="true" t="shared" si="21" ref="J135:J160">IF(D135=0,"**",SUM(D124:D135))</f>
        <v>**</v>
      </c>
      <c r="K135" s="53" t="e">
        <f aca="true" t="shared" si="22" ref="K135:K169">ROUNDDOWN(I135/12,0)</f>
        <v>#N/A</v>
      </c>
      <c r="L135" s="80"/>
      <c r="M135" s="164"/>
    </row>
    <row r="136" spans="2:13" ht="13.5">
      <c r="B136" s="83">
        <f>+$B$7</f>
        <v>3</v>
      </c>
      <c r="C136" s="51" t="s">
        <v>29</v>
      </c>
      <c r="D136" s="52">
        <f>+'入力画面'!M35</f>
        <v>0</v>
      </c>
      <c r="E136" s="132" t="str">
        <f t="shared" si="18"/>
        <v>**</v>
      </c>
      <c r="F136" s="52">
        <f aca="true" t="shared" si="23" ref="F136:F145">+F135+D136</f>
        <v>0</v>
      </c>
      <c r="G136" s="52"/>
      <c r="H136" s="132"/>
      <c r="I136" s="52" t="e">
        <f t="shared" si="20"/>
        <v>#N/A</v>
      </c>
      <c r="J136" s="116" t="str">
        <f t="shared" si="21"/>
        <v>**</v>
      </c>
      <c r="K136" s="53" t="e">
        <f t="shared" si="22"/>
        <v>#N/A</v>
      </c>
      <c r="L136" s="80"/>
      <c r="M136" s="164"/>
    </row>
    <row r="137" spans="2:13" ht="13.5">
      <c r="B137" s="83"/>
      <c r="C137" s="51" t="s">
        <v>30</v>
      </c>
      <c r="D137" s="52">
        <f>+'入力画面'!M36</f>
        <v>0</v>
      </c>
      <c r="E137" s="132" t="str">
        <f t="shared" si="18"/>
        <v>**</v>
      </c>
      <c r="F137" s="52">
        <f t="shared" si="23"/>
        <v>0</v>
      </c>
      <c r="G137" s="52"/>
      <c r="H137" s="132"/>
      <c r="I137" s="52" t="e">
        <f t="shared" si="20"/>
        <v>#N/A</v>
      </c>
      <c r="J137" s="116" t="str">
        <f t="shared" si="21"/>
        <v>**</v>
      </c>
      <c r="K137" s="53" t="e">
        <f t="shared" si="22"/>
        <v>#N/A</v>
      </c>
      <c r="L137" s="80"/>
      <c r="M137" s="164"/>
    </row>
    <row r="138" spans="2:13" ht="13.5">
      <c r="B138" s="83"/>
      <c r="C138" s="51" t="s">
        <v>31</v>
      </c>
      <c r="D138" s="52">
        <f>+'入力画面'!M37</f>
        <v>0</v>
      </c>
      <c r="E138" s="132" t="str">
        <f t="shared" si="18"/>
        <v>**</v>
      </c>
      <c r="F138" s="52">
        <f t="shared" si="23"/>
        <v>0</v>
      </c>
      <c r="G138" s="52"/>
      <c r="H138" s="132"/>
      <c r="I138" s="52" t="e">
        <f t="shared" si="20"/>
        <v>#N/A</v>
      </c>
      <c r="J138" s="116" t="str">
        <f t="shared" si="21"/>
        <v>**</v>
      </c>
      <c r="K138" s="53" t="e">
        <f t="shared" si="22"/>
        <v>#N/A</v>
      </c>
      <c r="L138" s="80"/>
      <c r="M138" s="164"/>
    </row>
    <row r="139" spans="2:13" ht="13.5">
      <c r="B139" s="83">
        <f>+$B$10</f>
        <v>6</v>
      </c>
      <c r="C139" s="51" t="s">
        <v>32</v>
      </c>
      <c r="D139" s="52">
        <f>+'入力画面'!M38</f>
        <v>0</v>
      </c>
      <c r="E139" s="132" t="str">
        <f t="shared" si="18"/>
        <v>**</v>
      </c>
      <c r="F139" s="52">
        <f t="shared" si="23"/>
        <v>0</v>
      </c>
      <c r="G139" s="52"/>
      <c r="H139" s="132"/>
      <c r="I139" s="52" t="e">
        <f t="shared" si="20"/>
        <v>#N/A</v>
      </c>
      <c r="J139" s="116" t="str">
        <f t="shared" si="21"/>
        <v>**</v>
      </c>
      <c r="K139" s="53" t="e">
        <f t="shared" si="22"/>
        <v>#N/A</v>
      </c>
      <c r="L139" s="80"/>
      <c r="M139" s="164"/>
    </row>
    <row r="140" spans="2:13" ht="13.5">
      <c r="B140" s="83"/>
      <c r="C140" s="51" t="s">
        <v>33</v>
      </c>
      <c r="D140" s="52">
        <f>+'入力画面'!M39</f>
        <v>0</v>
      </c>
      <c r="E140" s="132" t="str">
        <f t="shared" si="18"/>
        <v>**</v>
      </c>
      <c r="F140" s="52">
        <f t="shared" si="23"/>
        <v>0</v>
      </c>
      <c r="G140" s="52"/>
      <c r="H140" s="132"/>
      <c r="I140" s="52" t="e">
        <f t="shared" si="20"/>
        <v>#N/A</v>
      </c>
      <c r="J140" s="116" t="str">
        <f t="shared" si="21"/>
        <v>**</v>
      </c>
      <c r="K140" s="53" t="e">
        <f t="shared" si="22"/>
        <v>#N/A</v>
      </c>
      <c r="L140" s="80"/>
      <c r="M140" s="164"/>
    </row>
    <row r="141" spans="2:13" ht="13.5">
      <c r="B141" s="83"/>
      <c r="C141" s="51" t="s">
        <v>34</v>
      </c>
      <c r="D141" s="52">
        <f>+'入力画面'!M40</f>
        <v>0</v>
      </c>
      <c r="E141" s="132" t="str">
        <f t="shared" si="18"/>
        <v>**</v>
      </c>
      <c r="F141" s="52">
        <f t="shared" si="23"/>
        <v>0</v>
      </c>
      <c r="G141" s="52"/>
      <c r="H141" s="132"/>
      <c r="I141" s="52" t="e">
        <f t="shared" si="20"/>
        <v>#N/A</v>
      </c>
      <c r="J141" s="116" t="str">
        <f t="shared" si="21"/>
        <v>**</v>
      </c>
      <c r="K141" s="53" t="e">
        <f t="shared" si="22"/>
        <v>#N/A</v>
      </c>
      <c r="L141" s="80"/>
      <c r="M141" s="164"/>
    </row>
    <row r="142" spans="2:13" ht="13.5">
      <c r="B142" s="83">
        <f>+$B$13</f>
        <v>9</v>
      </c>
      <c r="C142" s="51" t="s">
        <v>35</v>
      </c>
      <c r="D142" s="52">
        <f>+'入力画面'!M41</f>
        <v>0</v>
      </c>
      <c r="E142" s="132" t="str">
        <f t="shared" si="18"/>
        <v>**</v>
      </c>
      <c r="F142" s="52">
        <f t="shared" si="23"/>
        <v>0</v>
      </c>
      <c r="G142" s="52"/>
      <c r="H142" s="132"/>
      <c r="I142" s="52" t="e">
        <f t="shared" si="20"/>
        <v>#N/A</v>
      </c>
      <c r="J142" s="116" t="str">
        <f t="shared" si="21"/>
        <v>**</v>
      </c>
      <c r="K142" s="53" t="e">
        <f t="shared" si="22"/>
        <v>#N/A</v>
      </c>
      <c r="L142" s="80"/>
      <c r="M142" s="164"/>
    </row>
    <row r="143" spans="2:13" ht="13.5">
      <c r="B143" s="83"/>
      <c r="C143" s="51" t="s">
        <v>36</v>
      </c>
      <c r="D143" s="52">
        <f>+'入力画面'!M42</f>
        <v>0</v>
      </c>
      <c r="E143" s="132" t="str">
        <f t="shared" si="18"/>
        <v>**</v>
      </c>
      <c r="F143" s="52">
        <f t="shared" si="23"/>
        <v>0</v>
      </c>
      <c r="G143" s="52"/>
      <c r="H143" s="132"/>
      <c r="I143" s="52" t="e">
        <f t="shared" si="20"/>
        <v>#N/A</v>
      </c>
      <c r="J143" s="116" t="str">
        <f t="shared" si="21"/>
        <v>**</v>
      </c>
      <c r="K143" s="53" t="e">
        <f t="shared" si="22"/>
        <v>#N/A</v>
      </c>
      <c r="L143" s="80"/>
      <c r="M143" s="164"/>
    </row>
    <row r="144" spans="2:13" ht="13.5">
      <c r="B144" s="83"/>
      <c r="C144" s="51" t="s">
        <v>37</v>
      </c>
      <c r="D144" s="52">
        <f>+'入力画面'!M43</f>
        <v>0</v>
      </c>
      <c r="E144" s="132" t="str">
        <f t="shared" si="18"/>
        <v>**</v>
      </c>
      <c r="F144" s="52">
        <f t="shared" si="23"/>
        <v>0</v>
      </c>
      <c r="G144" s="52"/>
      <c r="H144" s="132"/>
      <c r="I144" s="52" t="e">
        <f t="shared" si="20"/>
        <v>#N/A</v>
      </c>
      <c r="J144" s="116" t="str">
        <f t="shared" si="21"/>
        <v>**</v>
      </c>
      <c r="K144" s="53" t="e">
        <f t="shared" si="22"/>
        <v>#N/A</v>
      </c>
      <c r="L144" s="80"/>
      <c r="M144" s="164"/>
    </row>
    <row r="145" spans="2:13" ht="13.5">
      <c r="B145" s="83"/>
      <c r="C145" s="51" t="s">
        <v>38</v>
      </c>
      <c r="D145" s="52">
        <f>+'入力画面'!M44+'入力画面'!M45</f>
        <v>0</v>
      </c>
      <c r="E145" s="132" t="str">
        <f t="shared" si="18"/>
        <v>**</v>
      </c>
      <c r="F145" s="52">
        <f t="shared" si="23"/>
        <v>0</v>
      </c>
      <c r="G145" s="52"/>
      <c r="H145" s="132"/>
      <c r="I145" s="52" t="e">
        <f t="shared" si="20"/>
        <v>#N/A</v>
      </c>
      <c r="J145" s="116" t="str">
        <f t="shared" si="21"/>
        <v>**</v>
      </c>
      <c r="K145" s="53" t="e">
        <f t="shared" si="22"/>
        <v>#N/A</v>
      </c>
      <c r="L145" s="80"/>
      <c r="M145" s="164"/>
    </row>
    <row r="146" spans="1:13" ht="13.5">
      <c r="A146" s="81" t="s">
        <v>40</v>
      </c>
      <c r="B146" s="81" t="str">
        <f>+$B$29</f>
        <v>H-2年1月</v>
      </c>
      <c r="C146" s="51" t="s">
        <v>27</v>
      </c>
      <c r="D146" s="52">
        <f>+'入力画面'!J33</f>
        <v>0</v>
      </c>
      <c r="E146" s="132" t="str">
        <f t="shared" si="18"/>
        <v>**</v>
      </c>
      <c r="F146" s="52">
        <f>+D146</f>
        <v>0</v>
      </c>
      <c r="G146" s="52"/>
      <c r="H146" s="132"/>
      <c r="I146" s="52" t="e">
        <f t="shared" si="20"/>
        <v>#N/A</v>
      </c>
      <c r="J146" s="116" t="str">
        <f t="shared" si="21"/>
        <v>**</v>
      </c>
      <c r="K146" s="53" t="e">
        <f t="shared" si="22"/>
        <v>#N/A</v>
      </c>
      <c r="L146" s="80"/>
      <c r="M146" s="164"/>
    </row>
    <row r="147" spans="1:13" ht="13.5">
      <c r="A147" s="176"/>
      <c r="B147" s="83"/>
      <c r="C147" s="51" t="s">
        <v>28</v>
      </c>
      <c r="D147" s="52">
        <f>+'入力画面'!J34</f>
        <v>0</v>
      </c>
      <c r="E147" s="132" t="str">
        <f t="shared" si="18"/>
        <v>**</v>
      </c>
      <c r="F147" s="52">
        <f>+F146+D147</f>
        <v>0</v>
      </c>
      <c r="G147" s="52"/>
      <c r="H147" s="132"/>
      <c r="I147" s="52" t="e">
        <f t="shared" si="20"/>
        <v>#N/A</v>
      </c>
      <c r="J147" s="116" t="str">
        <f t="shared" si="21"/>
        <v>**</v>
      </c>
      <c r="K147" s="53" t="e">
        <f t="shared" si="22"/>
        <v>#N/A</v>
      </c>
      <c r="L147" s="80"/>
      <c r="M147" s="164"/>
    </row>
    <row r="148" spans="2:13" ht="13.5">
      <c r="B148" s="83">
        <f>+$B$7</f>
        <v>3</v>
      </c>
      <c r="C148" s="51" t="s">
        <v>29</v>
      </c>
      <c r="D148" s="52">
        <f>+'入力画面'!J35</f>
        <v>0</v>
      </c>
      <c r="E148" s="132" t="str">
        <f t="shared" si="18"/>
        <v>**</v>
      </c>
      <c r="F148" s="52">
        <f aca="true" t="shared" si="24" ref="F148:F157">+F147+D148</f>
        <v>0</v>
      </c>
      <c r="G148" s="52"/>
      <c r="H148" s="132"/>
      <c r="I148" s="52" t="e">
        <f t="shared" si="20"/>
        <v>#N/A</v>
      </c>
      <c r="J148" s="116" t="str">
        <f t="shared" si="21"/>
        <v>**</v>
      </c>
      <c r="K148" s="53" t="e">
        <f t="shared" si="22"/>
        <v>#N/A</v>
      </c>
      <c r="L148" s="80"/>
      <c r="M148" s="164"/>
    </row>
    <row r="149" spans="2:13" ht="13.5">
      <c r="B149" s="83"/>
      <c r="C149" s="51" t="s">
        <v>30</v>
      </c>
      <c r="D149" s="52">
        <f>+'入力画面'!J36</f>
        <v>0</v>
      </c>
      <c r="E149" s="132" t="str">
        <f t="shared" si="18"/>
        <v>**</v>
      </c>
      <c r="F149" s="52">
        <f t="shared" si="24"/>
        <v>0</v>
      </c>
      <c r="G149" s="52"/>
      <c r="H149" s="132"/>
      <c r="I149" s="52" t="e">
        <f t="shared" si="20"/>
        <v>#N/A</v>
      </c>
      <c r="J149" s="116" t="str">
        <f t="shared" si="21"/>
        <v>**</v>
      </c>
      <c r="K149" s="53" t="e">
        <f t="shared" si="22"/>
        <v>#N/A</v>
      </c>
      <c r="L149" s="80"/>
      <c r="M149" s="164"/>
    </row>
    <row r="150" spans="2:13" ht="13.5">
      <c r="B150" s="83"/>
      <c r="C150" s="51" t="s">
        <v>31</v>
      </c>
      <c r="D150" s="52">
        <f>+'入力画面'!J37</f>
        <v>0</v>
      </c>
      <c r="E150" s="132" t="str">
        <f t="shared" si="18"/>
        <v>**</v>
      </c>
      <c r="F150" s="52">
        <f t="shared" si="24"/>
        <v>0</v>
      </c>
      <c r="G150" s="52"/>
      <c r="H150" s="132"/>
      <c r="I150" s="52" t="e">
        <f t="shared" si="20"/>
        <v>#N/A</v>
      </c>
      <c r="J150" s="116" t="str">
        <f t="shared" si="21"/>
        <v>**</v>
      </c>
      <c r="K150" s="53" t="e">
        <f t="shared" si="22"/>
        <v>#N/A</v>
      </c>
      <c r="L150" s="80"/>
      <c r="M150" s="164"/>
    </row>
    <row r="151" spans="2:13" ht="13.5">
      <c r="B151" s="83">
        <f>+$B$10</f>
        <v>6</v>
      </c>
      <c r="C151" s="51" t="s">
        <v>32</v>
      </c>
      <c r="D151" s="52">
        <f>+'入力画面'!J38</f>
        <v>0</v>
      </c>
      <c r="E151" s="132" t="str">
        <f t="shared" si="18"/>
        <v>**</v>
      </c>
      <c r="F151" s="52">
        <f t="shared" si="24"/>
        <v>0</v>
      </c>
      <c r="G151" s="52"/>
      <c r="H151" s="132"/>
      <c r="I151" s="52" t="e">
        <f t="shared" si="20"/>
        <v>#N/A</v>
      </c>
      <c r="J151" s="116" t="str">
        <f t="shared" si="21"/>
        <v>**</v>
      </c>
      <c r="K151" s="53" t="e">
        <f t="shared" si="22"/>
        <v>#N/A</v>
      </c>
      <c r="L151" s="80"/>
      <c r="M151" s="164"/>
    </row>
    <row r="152" spans="2:13" ht="13.5">
      <c r="B152" s="83"/>
      <c r="C152" s="51" t="s">
        <v>33</v>
      </c>
      <c r="D152" s="52">
        <f>+'入力画面'!J39</f>
        <v>0</v>
      </c>
      <c r="E152" s="132" t="str">
        <f t="shared" si="18"/>
        <v>**</v>
      </c>
      <c r="F152" s="52">
        <f t="shared" si="24"/>
        <v>0</v>
      </c>
      <c r="G152" s="52"/>
      <c r="H152" s="132"/>
      <c r="I152" s="52" t="e">
        <f t="shared" si="20"/>
        <v>#N/A</v>
      </c>
      <c r="J152" s="116" t="str">
        <f t="shared" si="21"/>
        <v>**</v>
      </c>
      <c r="K152" s="53" t="e">
        <f t="shared" si="22"/>
        <v>#N/A</v>
      </c>
      <c r="L152" s="80"/>
      <c r="M152" s="164"/>
    </row>
    <row r="153" spans="2:13" ht="13.5">
      <c r="B153" s="83"/>
      <c r="C153" s="51" t="s">
        <v>34</v>
      </c>
      <c r="D153" s="52">
        <f>+'入力画面'!J40</f>
        <v>0</v>
      </c>
      <c r="E153" s="132" t="str">
        <f t="shared" si="18"/>
        <v>**</v>
      </c>
      <c r="F153" s="52">
        <f t="shared" si="24"/>
        <v>0</v>
      </c>
      <c r="G153" s="52"/>
      <c r="H153" s="132"/>
      <c r="I153" s="52" t="e">
        <f t="shared" si="20"/>
        <v>#N/A</v>
      </c>
      <c r="J153" s="116" t="str">
        <f t="shared" si="21"/>
        <v>**</v>
      </c>
      <c r="K153" s="53" t="e">
        <f t="shared" si="22"/>
        <v>#N/A</v>
      </c>
      <c r="L153" s="80"/>
      <c r="M153" s="164"/>
    </row>
    <row r="154" spans="2:13" ht="13.5">
      <c r="B154" s="83">
        <f>+$B$13</f>
        <v>9</v>
      </c>
      <c r="C154" s="51" t="s">
        <v>35</v>
      </c>
      <c r="D154" s="52">
        <f>+'入力画面'!J41</f>
        <v>0</v>
      </c>
      <c r="E154" s="132" t="str">
        <f t="shared" si="18"/>
        <v>**</v>
      </c>
      <c r="F154" s="52">
        <f t="shared" si="24"/>
        <v>0</v>
      </c>
      <c r="G154" s="52"/>
      <c r="H154" s="132"/>
      <c r="I154" s="52" t="e">
        <f t="shared" si="20"/>
        <v>#N/A</v>
      </c>
      <c r="J154" s="116" t="str">
        <f t="shared" si="21"/>
        <v>**</v>
      </c>
      <c r="K154" s="53" t="e">
        <f t="shared" si="22"/>
        <v>#N/A</v>
      </c>
      <c r="L154" s="80"/>
      <c r="M154" s="164"/>
    </row>
    <row r="155" spans="2:13" ht="13.5">
      <c r="B155" s="83"/>
      <c r="C155" s="51" t="s">
        <v>36</v>
      </c>
      <c r="D155" s="52">
        <f>+'入力画面'!J42</f>
        <v>0</v>
      </c>
      <c r="E155" s="132" t="str">
        <f t="shared" si="18"/>
        <v>**</v>
      </c>
      <c r="F155" s="52">
        <f t="shared" si="24"/>
        <v>0</v>
      </c>
      <c r="G155" s="52"/>
      <c r="H155" s="132"/>
      <c r="I155" s="52" t="e">
        <f t="shared" si="20"/>
        <v>#N/A</v>
      </c>
      <c r="J155" s="116" t="str">
        <f t="shared" si="21"/>
        <v>**</v>
      </c>
      <c r="K155" s="53" t="e">
        <f t="shared" si="22"/>
        <v>#N/A</v>
      </c>
      <c r="L155" s="80"/>
      <c r="M155" s="164"/>
    </row>
    <row r="156" spans="2:13" ht="13.5">
      <c r="B156" s="83"/>
      <c r="C156" s="51" t="s">
        <v>37</v>
      </c>
      <c r="D156" s="52">
        <f>+'入力画面'!J43</f>
        <v>0</v>
      </c>
      <c r="E156" s="132" t="str">
        <f t="shared" si="18"/>
        <v>**</v>
      </c>
      <c r="F156" s="52">
        <f t="shared" si="24"/>
        <v>0</v>
      </c>
      <c r="G156" s="52"/>
      <c r="H156" s="132"/>
      <c r="I156" s="52" t="e">
        <f t="shared" si="20"/>
        <v>#N/A</v>
      </c>
      <c r="J156" s="116" t="str">
        <f t="shared" si="21"/>
        <v>**</v>
      </c>
      <c r="K156" s="53" t="e">
        <f t="shared" si="22"/>
        <v>#N/A</v>
      </c>
      <c r="L156" s="80"/>
      <c r="M156" s="164"/>
    </row>
    <row r="157" spans="2:13" ht="13.5">
      <c r="B157" s="83"/>
      <c r="C157" s="51" t="s">
        <v>38</v>
      </c>
      <c r="D157" s="52">
        <f>+'入力画面'!J44+'入力画面'!J45</f>
        <v>0</v>
      </c>
      <c r="E157" s="132" t="str">
        <f t="shared" si="18"/>
        <v>**</v>
      </c>
      <c r="F157" s="52">
        <f t="shared" si="24"/>
        <v>0</v>
      </c>
      <c r="G157" s="52"/>
      <c r="H157" s="132"/>
      <c r="I157" s="52" t="e">
        <f t="shared" si="20"/>
        <v>#N/A</v>
      </c>
      <c r="J157" s="116" t="str">
        <f t="shared" si="21"/>
        <v>**</v>
      </c>
      <c r="K157" s="53" t="e">
        <f t="shared" si="22"/>
        <v>#N/A</v>
      </c>
      <c r="L157" s="80"/>
      <c r="M157" s="164"/>
    </row>
    <row r="158" spans="1:13" ht="13.5">
      <c r="A158" s="81" t="s">
        <v>41</v>
      </c>
      <c r="B158" s="81" t="str">
        <f>+$B$41</f>
        <v>H-1年1月</v>
      </c>
      <c r="C158" s="51" t="s">
        <v>27</v>
      </c>
      <c r="D158" s="52">
        <f>+'入力画面'!B33</f>
        <v>0</v>
      </c>
      <c r="E158" s="132" t="str">
        <f t="shared" si="18"/>
        <v>**</v>
      </c>
      <c r="F158" s="52">
        <f>+D158</f>
        <v>0</v>
      </c>
      <c r="G158" s="52"/>
      <c r="H158" s="132"/>
      <c r="I158" s="52" t="e">
        <f t="shared" si="20"/>
        <v>#N/A</v>
      </c>
      <c r="J158" s="116" t="str">
        <f t="shared" si="21"/>
        <v>**</v>
      </c>
      <c r="K158" s="53" t="e">
        <f t="shared" si="22"/>
        <v>#N/A</v>
      </c>
      <c r="L158" s="80"/>
      <c r="M158" s="164"/>
    </row>
    <row r="159" spans="1:13" ht="13.5">
      <c r="A159" s="176"/>
      <c r="B159" s="83"/>
      <c r="C159" s="51" t="s">
        <v>28</v>
      </c>
      <c r="D159" s="52">
        <f>+'入力画面'!B34</f>
        <v>0</v>
      </c>
      <c r="E159" s="132" t="str">
        <f t="shared" si="18"/>
        <v>**</v>
      </c>
      <c r="F159" s="52">
        <f>+F158+D159</f>
        <v>0</v>
      </c>
      <c r="G159" s="52"/>
      <c r="H159" s="132"/>
      <c r="I159" s="52" t="e">
        <f t="shared" si="20"/>
        <v>#N/A</v>
      </c>
      <c r="J159" s="116" t="str">
        <f t="shared" si="21"/>
        <v>**</v>
      </c>
      <c r="K159" s="53" t="e">
        <f t="shared" si="22"/>
        <v>#N/A</v>
      </c>
      <c r="L159" s="80"/>
      <c r="M159" s="164"/>
    </row>
    <row r="160" spans="2:13" ht="13.5">
      <c r="B160" s="83">
        <f>+$B$7</f>
        <v>3</v>
      </c>
      <c r="C160" s="51" t="s">
        <v>29</v>
      </c>
      <c r="D160" s="52">
        <f>+'入力画面'!B35</f>
        <v>0</v>
      </c>
      <c r="E160" s="132" t="str">
        <f t="shared" si="18"/>
        <v>**</v>
      </c>
      <c r="F160" s="52">
        <f aca="true" t="shared" si="25" ref="F160:F169">+F159+D160</f>
        <v>0</v>
      </c>
      <c r="G160" s="52"/>
      <c r="H160" s="132"/>
      <c r="I160" s="52" t="e">
        <f t="shared" si="20"/>
        <v>#N/A</v>
      </c>
      <c r="J160" s="116" t="str">
        <f t="shared" si="21"/>
        <v>**</v>
      </c>
      <c r="K160" s="53" t="e">
        <f t="shared" si="22"/>
        <v>#N/A</v>
      </c>
      <c r="L160" s="80"/>
      <c r="M160" s="164"/>
    </row>
    <row r="161" spans="2:13" ht="13.5">
      <c r="B161" s="83"/>
      <c r="C161" s="51" t="s">
        <v>30</v>
      </c>
      <c r="D161" s="52">
        <f>+'入力画面'!B36</f>
        <v>0</v>
      </c>
      <c r="E161" s="132" t="str">
        <f t="shared" si="18"/>
        <v>**</v>
      </c>
      <c r="F161" s="52">
        <f t="shared" si="25"/>
        <v>0</v>
      </c>
      <c r="G161" s="52"/>
      <c r="H161" s="132"/>
      <c r="I161" s="52" t="e">
        <f t="shared" si="20"/>
        <v>#N/A</v>
      </c>
      <c r="J161" s="116" t="str">
        <f>IF(D161=0,"**",SUM(D150:D161))</f>
        <v>**</v>
      </c>
      <c r="K161" s="53" t="e">
        <f t="shared" si="22"/>
        <v>#N/A</v>
      </c>
      <c r="L161" s="80"/>
      <c r="M161" s="164"/>
    </row>
    <row r="162" spans="2:13" ht="13.5">
      <c r="B162" s="83"/>
      <c r="C162" s="51" t="s">
        <v>31</v>
      </c>
      <c r="D162" s="52">
        <f>+'入力画面'!B37</f>
        <v>0</v>
      </c>
      <c r="E162" s="132" t="str">
        <f t="shared" si="18"/>
        <v>**</v>
      </c>
      <c r="F162" s="52">
        <f t="shared" si="25"/>
        <v>0</v>
      </c>
      <c r="G162" s="52"/>
      <c r="H162" s="132"/>
      <c r="I162" s="52" t="e">
        <f t="shared" si="20"/>
        <v>#N/A</v>
      </c>
      <c r="J162" s="116" t="str">
        <f aca="true" t="shared" si="26" ref="J162:J169">IF(D162=0,"**",SUM(D151:D162))</f>
        <v>**</v>
      </c>
      <c r="K162" s="53" t="e">
        <f t="shared" si="22"/>
        <v>#N/A</v>
      </c>
      <c r="L162" s="80"/>
      <c r="M162" s="164"/>
    </row>
    <row r="163" spans="2:13" ht="13.5">
      <c r="B163" s="83">
        <f>+$B$10</f>
        <v>6</v>
      </c>
      <c r="C163" s="51" t="s">
        <v>32</v>
      </c>
      <c r="D163" s="52">
        <f>+'入力画面'!B38</f>
        <v>0</v>
      </c>
      <c r="E163" s="132" t="str">
        <f t="shared" si="18"/>
        <v>**</v>
      </c>
      <c r="F163" s="52">
        <f t="shared" si="25"/>
        <v>0</v>
      </c>
      <c r="G163" s="52"/>
      <c r="H163" s="132"/>
      <c r="I163" s="52" t="e">
        <f t="shared" si="20"/>
        <v>#N/A</v>
      </c>
      <c r="J163" s="116" t="str">
        <f t="shared" si="26"/>
        <v>**</v>
      </c>
      <c r="K163" s="53" t="e">
        <f t="shared" si="22"/>
        <v>#N/A</v>
      </c>
      <c r="L163" s="80"/>
      <c r="M163" s="164"/>
    </row>
    <row r="164" spans="2:13" ht="13.5">
      <c r="B164" s="83"/>
      <c r="C164" s="51" t="s">
        <v>33</v>
      </c>
      <c r="D164" s="52">
        <f>+'入力画面'!B39</f>
        <v>0</v>
      </c>
      <c r="E164" s="132" t="str">
        <f t="shared" si="18"/>
        <v>**</v>
      </c>
      <c r="F164" s="52">
        <f t="shared" si="25"/>
        <v>0</v>
      </c>
      <c r="G164" s="52"/>
      <c r="H164" s="132"/>
      <c r="I164" s="52" t="e">
        <f t="shared" si="20"/>
        <v>#N/A</v>
      </c>
      <c r="J164" s="116" t="str">
        <f t="shared" si="26"/>
        <v>**</v>
      </c>
      <c r="K164" s="53" t="e">
        <f t="shared" si="22"/>
        <v>#N/A</v>
      </c>
      <c r="L164" s="80"/>
      <c r="M164" s="164"/>
    </row>
    <row r="165" spans="2:13" ht="13.5">
      <c r="B165" s="83"/>
      <c r="C165" s="51" t="s">
        <v>34</v>
      </c>
      <c r="D165" s="52">
        <f>+'入力画面'!B40</f>
        <v>0</v>
      </c>
      <c r="E165" s="132" t="str">
        <f t="shared" si="18"/>
        <v>**</v>
      </c>
      <c r="F165" s="52">
        <f t="shared" si="25"/>
        <v>0</v>
      </c>
      <c r="G165" s="52"/>
      <c r="H165" s="132"/>
      <c r="I165" s="52" t="e">
        <f t="shared" si="20"/>
        <v>#N/A</v>
      </c>
      <c r="J165" s="116" t="str">
        <f t="shared" si="26"/>
        <v>**</v>
      </c>
      <c r="K165" s="53" t="e">
        <f t="shared" si="22"/>
        <v>#N/A</v>
      </c>
      <c r="L165" s="80"/>
      <c r="M165" s="164"/>
    </row>
    <row r="166" spans="2:13" ht="13.5">
      <c r="B166" s="83">
        <f>+$B$13</f>
        <v>9</v>
      </c>
      <c r="C166" s="51" t="s">
        <v>35</v>
      </c>
      <c r="D166" s="52">
        <f>+'入力画面'!B41</f>
        <v>0</v>
      </c>
      <c r="E166" s="132" t="str">
        <f t="shared" si="18"/>
        <v>**</v>
      </c>
      <c r="F166" s="52">
        <f t="shared" si="25"/>
        <v>0</v>
      </c>
      <c r="G166" s="52"/>
      <c r="H166" s="132"/>
      <c r="I166" s="52" t="e">
        <f t="shared" si="20"/>
        <v>#N/A</v>
      </c>
      <c r="J166" s="116" t="str">
        <f t="shared" si="26"/>
        <v>**</v>
      </c>
      <c r="K166" s="53" t="e">
        <f t="shared" si="22"/>
        <v>#N/A</v>
      </c>
      <c r="L166" s="80"/>
      <c r="M166" s="164"/>
    </row>
    <row r="167" spans="2:13" ht="13.5">
      <c r="B167" s="83"/>
      <c r="C167" s="51" t="s">
        <v>36</v>
      </c>
      <c r="D167" s="52">
        <f>+'入力画面'!B42</f>
        <v>0</v>
      </c>
      <c r="E167" s="132" t="str">
        <f t="shared" si="18"/>
        <v>**</v>
      </c>
      <c r="F167" s="52">
        <f t="shared" si="25"/>
        <v>0</v>
      </c>
      <c r="G167" s="52"/>
      <c r="H167" s="132"/>
      <c r="I167" s="52" t="e">
        <f t="shared" si="20"/>
        <v>#N/A</v>
      </c>
      <c r="J167" s="116" t="str">
        <f t="shared" si="26"/>
        <v>**</v>
      </c>
      <c r="K167" s="53" t="e">
        <f t="shared" si="22"/>
        <v>#N/A</v>
      </c>
      <c r="L167" s="80"/>
      <c r="M167" s="164"/>
    </row>
    <row r="168" spans="2:13" ht="13.5">
      <c r="B168" s="83"/>
      <c r="C168" s="51" t="s">
        <v>37</v>
      </c>
      <c r="D168" s="52">
        <f>+'入力画面'!B43</f>
        <v>0</v>
      </c>
      <c r="E168" s="132" t="str">
        <f t="shared" si="18"/>
        <v>**</v>
      </c>
      <c r="F168" s="52">
        <f t="shared" si="25"/>
        <v>0</v>
      </c>
      <c r="G168" s="52"/>
      <c r="H168" s="132"/>
      <c r="I168" s="52" t="e">
        <f t="shared" si="20"/>
        <v>#N/A</v>
      </c>
      <c r="J168" s="116" t="str">
        <f t="shared" si="26"/>
        <v>**</v>
      </c>
      <c r="K168" s="53" t="e">
        <f t="shared" si="22"/>
        <v>#N/A</v>
      </c>
      <c r="L168" s="80"/>
      <c r="M168" s="164"/>
    </row>
    <row r="169" spans="2:13" ht="13.5">
      <c r="B169" s="83"/>
      <c r="C169" s="51" t="s">
        <v>38</v>
      </c>
      <c r="D169" s="52">
        <f>+'入力画面'!B44+'入力画面'!B45</f>
        <v>0</v>
      </c>
      <c r="E169" s="132" t="str">
        <f t="shared" si="18"/>
        <v>**</v>
      </c>
      <c r="F169" s="52">
        <f t="shared" si="25"/>
        <v>0</v>
      </c>
      <c r="G169" s="52"/>
      <c r="H169" s="132"/>
      <c r="I169" s="52" t="e">
        <f t="shared" si="20"/>
        <v>#N/A</v>
      </c>
      <c r="J169" s="116" t="str">
        <f t="shared" si="26"/>
        <v>**</v>
      </c>
      <c r="K169" s="53" t="e">
        <f t="shared" si="22"/>
        <v>#N/A</v>
      </c>
      <c r="L169" s="80"/>
      <c r="M169" s="164"/>
    </row>
    <row r="170" spans="2:13" ht="13.5">
      <c r="B170" s="83"/>
      <c r="C170" s="51"/>
      <c r="D170" s="52"/>
      <c r="E170" s="132"/>
      <c r="F170" s="52"/>
      <c r="G170" s="52"/>
      <c r="H170" s="132"/>
      <c r="I170" s="52"/>
      <c r="J170" s="116"/>
      <c r="K170" s="53"/>
      <c r="L170" s="80"/>
      <c r="M170" s="164"/>
    </row>
    <row r="171" spans="1:13" s="123" customFormat="1" ht="13.5">
      <c r="A171" s="124"/>
      <c r="B171" s="124"/>
      <c r="E171" s="130"/>
      <c r="H171" s="130"/>
      <c r="M171" s="130"/>
    </row>
    <row r="172" spans="1:3" ht="13.5">
      <c r="A172" s="275" t="str">
        <f>+'入力画面'!A66</f>
        <v>売上原価率</v>
      </c>
      <c r="B172" s="275"/>
      <c r="C172" s="275"/>
    </row>
    <row r="173" spans="2:13" ht="13.5">
      <c r="B173" s="82"/>
      <c r="C173" s="49"/>
      <c r="D173" s="48" t="s">
        <v>23</v>
      </c>
      <c r="E173" s="131" t="s">
        <v>23</v>
      </c>
      <c r="F173" s="48" t="s">
        <v>1</v>
      </c>
      <c r="G173" s="48" t="str">
        <f>+'月次推移1売上'!$B$16</f>
        <v>基準値</v>
      </c>
      <c r="H173" s="131" t="str">
        <f>+'月次推移1売上'!$B$16</f>
        <v>基準値</v>
      </c>
      <c r="I173" s="48" t="s">
        <v>24</v>
      </c>
      <c r="J173" s="114" t="s">
        <v>24</v>
      </c>
      <c r="K173" s="50" t="s">
        <v>25</v>
      </c>
      <c r="L173" s="48" t="str">
        <f>+'月次推移1売上'!$B$16</f>
        <v>基準値</v>
      </c>
      <c r="M173" s="48" t="str">
        <f>+'月次推移1売上'!$B$16</f>
        <v>基準値</v>
      </c>
    </row>
    <row r="174" spans="2:13" ht="13.5">
      <c r="B174" s="82"/>
      <c r="C174" s="49"/>
      <c r="D174" s="48"/>
      <c r="E174" s="131"/>
      <c r="F174" s="48"/>
      <c r="G174" s="48"/>
      <c r="H174" s="131"/>
      <c r="I174" s="48"/>
      <c r="J174" s="114" t="s">
        <v>72</v>
      </c>
      <c r="K174" s="50"/>
      <c r="M174" s="130" t="s">
        <v>73</v>
      </c>
    </row>
    <row r="175" spans="1:11" ht="13.5">
      <c r="A175" s="81" t="s">
        <v>26</v>
      </c>
      <c r="B175" s="81" t="str">
        <f>+$B$5</f>
        <v>H-4年1月</v>
      </c>
      <c r="C175" s="51" t="s">
        <v>27</v>
      </c>
      <c r="D175" s="141" t="e">
        <f>+'入力画面'!P71</f>
        <v>#N/A</v>
      </c>
      <c r="E175" s="142" t="str">
        <f>IF(ISERROR(D175),"**",D175)</f>
        <v>**</v>
      </c>
      <c r="F175" s="52"/>
      <c r="G175" s="52"/>
      <c r="H175" s="132"/>
      <c r="I175" s="141"/>
      <c r="J175" s="143"/>
      <c r="K175" s="144"/>
    </row>
    <row r="176" spans="1:11" ht="13.5">
      <c r="A176" s="176"/>
      <c r="B176" s="83"/>
      <c r="C176" s="51" t="s">
        <v>28</v>
      </c>
      <c r="D176" s="141" t="e">
        <f>+'入力画面'!P72</f>
        <v>#N/A</v>
      </c>
      <c r="E176" s="142" t="str">
        <f aca="true" t="shared" si="27" ref="E176:E222">IF(ISERROR(D176),"**",D176)</f>
        <v>**</v>
      </c>
      <c r="F176" s="52"/>
      <c r="G176" s="52"/>
      <c r="H176" s="132"/>
      <c r="I176" s="141"/>
      <c r="J176" s="143"/>
      <c r="K176" s="144"/>
    </row>
    <row r="177" spans="2:11" ht="13.5">
      <c r="B177" s="83">
        <f>+$B$7</f>
        <v>3</v>
      </c>
      <c r="C177" s="51" t="s">
        <v>29</v>
      </c>
      <c r="D177" s="141" t="e">
        <f>+'入力画面'!P73</f>
        <v>#N/A</v>
      </c>
      <c r="E177" s="142" t="str">
        <f t="shared" si="27"/>
        <v>**</v>
      </c>
      <c r="F177" s="52"/>
      <c r="G177" s="52"/>
      <c r="H177" s="132"/>
      <c r="I177" s="141"/>
      <c r="J177" s="143"/>
      <c r="K177" s="144"/>
    </row>
    <row r="178" spans="2:11" ht="13.5">
      <c r="B178" s="83"/>
      <c r="C178" s="51" t="s">
        <v>30</v>
      </c>
      <c r="D178" s="141" t="e">
        <f>+'入力画面'!P74</f>
        <v>#N/A</v>
      </c>
      <c r="E178" s="142" t="str">
        <f t="shared" si="27"/>
        <v>**</v>
      </c>
      <c r="F178" s="52"/>
      <c r="G178" s="52"/>
      <c r="H178" s="132"/>
      <c r="I178" s="141"/>
      <c r="J178" s="143"/>
      <c r="K178" s="144"/>
    </row>
    <row r="179" spans="2:11" ht="13.5">
      <c r="B179" s="83"/>
      <c r="C179" s="51" t="s">
        <v>31</v>
      </c>
      <c r="D179" s="141" t="e">
        <f>+'入力画面'!P75</f>
        <v>#N/A</v>
      </c>
      <c r="E179" s="142" t="str">
        <f t="shared" si="27"/>
        <v>**</v>
      </c>
      <c r="F179" s="52"/>
      <c r="G179" s="52"/>
      <c r="H179" s="132"/>
      <c r="I179" s="141"/>
      <c r="J179" s="143"/>
      <c r="K179" s="144"/>
    </row>
    <row r="180" spans="2:11" ht="13.5">
      <c r="B180" s="83">
        <f>+$B$10</f>
        <v>6</v>
      </c>
      <c r="C180" s="51" t="s">
        <v>32</v>
      </c>
      <c r="D180" s="141" t="e">
        <f>+'入力画面'!P76</f>
        <v>#N/A</v>
      </c>
      <c r="E180" s="142" t="str">
        <f t="shared" si="27"/>
        <v>**</v>
      </c>
      <c r="F180" s="52"/>
      <c r="G180" s="52"/>
      <c r="H180" s="132"/>
      <c r="I180" s="141"/>
      <c r="J180" s="143"/>
      <c r="K180" s="144"/>
    </row>
    <row r="181" spans="2:11" ht="13.5">
      <c r="B181" s="83"/>
      <c r="C181" s="51" t="s">
        <v>33</v>
      </c>
      <c r="D181" s="141" t="e">
        <f>+'入力画面'!P77</f>
        <v>#N/A</v>
      </c>
      <c r="E181" s="142" t="str">
        <f t="shared" si="27"/>
        <v>**</v>
      </c>
      <c r="F181" s="52"/>
      <c r="G181" s="52"/>
      <c r="H181" s="132"/>
      <c r="I181" s="141"/>
      <c r="J181" s="143"/>
      <c r="K181" s="144"/>
    </row>
    <row r="182" spans="2:11" ht="13.5">
      <c r="B182" s="83"/>
      <c r="C182" s="51" t="s">
        <v>34</v>
      </c>
      <c r="D182" s="141" t="e">
        <f>+'入力画面'!P78</f>
        <v>#N/A</v>
      </c>
      <c r="E182" s="142" t="str">
        <f t="shared" si="27"/>
        <v>**</v>
      </c>
      <c r="F182" s="52"/>
      <c r="G182" s="52"/>
      <c r="H182" s="132"/>
      <c r="I182" s="141"/>
      <c r="J182" s="143"/>
      <c r="K182" s="144"/>
    </row>
    <row r="183" spans="2:11" ht="13.5">
      <c r="B183" s="83">
        <f>+$B$13</f>
        <v>9</v>
      </c>
      <c r="C183" s="51" t="s">
        <v>35</v>
      </c>
      <c r="D183" s="141" t="e">
        <f>+'入力画面'!P79</f>
        <v>#N/A</v>
      </c>
      <c r="E183" s="142" t="str">
        <f t="shared" si="27"/>
        <v>**</v>
      </c>
      <c r="F183" s="52"/>
      <c r="G183" s="52"/>
      <c r="H183" s="132"/>
      <c r="I183" s="141"/>
      <c r="J183" s="143"/>
      <c r="K183" s="144"/>
    </row>
    <row r="184" spans="2:11" ht="13.5">
      <c r="B184" s="83"/>
      <c r="C184" s="51" t="s">
        <v>36</v>
      </c>
      <c r="D184" s="141" t="e">
        <f>+'入力画面'!P80</f>
        <v>#N/A</v>
      </c>
      <c r="E184" s="142" t="str">
        <f t="shared" si="27"/>
        <v>**</v>
      </c>
      <c r="F184" s="52"/>
      <c r="G184" s="52"/>
      <c r="H184" s="132"/>
      <c r="I184" s="141"/>
      <c r="J184" s="143"/>
      <c r="K184" s="144"/>
    </row>
    <row r="185" spans="2:11" ht="13.5">
      <c r="B185" s="83"/>
      <c r="C185" s="51" t="s">
        <v>37</v>
      </c>
      <c r="D185" s="141" t="e">
        <f>+'入力画面'!P81</f>
        <v>#N/A</v>
      </c>
      <c r="E185" s="142" t="str">
        <f t="shared" si="27"/>
        <v>**</v>
      </c>
      <c r="F185" s="52"/>
      <c r="G185" s="52"/>
      <c r="H185" s="132"/>
      <c r="I185" s="141"/>
      <c r="J185" s="143"/>
      <c r="K185" s="144"/>
    </row>
    <row r="186" spans="2:11" ht="13.5">
      <c r="B186" s="83"/>
      <c r="C186" s="51" t="s">
        <v>38</v>
      </c>
      <c r="D186" s="141" t="e">
        <f>+'入力画面'!P82</f>
        <v>#N/A</v>
      </c>
      <c r="E186" s="142" t="str">
        <f t="shared" si="27"/>
        <v>**</v>
      </c>
      <c r="F186" s="52"/>
      <c r="G186" s="52"/>
      <c r="H186" s="132"/>
      <c r="I186" s="141"/>
      <c r="J186" s="143"/>
      <c r="K186" s="144"/>
    </row>
    <row r="187" spans="1:13" ht="13.5">
      <c r="A187" s="81" t="s">
        <v>39</v>
      </c>
      <c r="B187" s="81" t="str">
        <f>+$B$17</f>
        <v>H-3年1月</v>
      </c>
      <c r="C187" s="51" t="s">
        <v>27</v>
      </c>
      <c r="D187" s="141" t="e">
        <f>+'入力画面'!M71</f>
        <v>#N/A</v>
      </c>
      <c r="E187" s="142" t="str">
        <f t="shared" si="27"/>
        <v>**</v>
      </c>
      <c r="F187" s="52"/>
      <c r="G187" s="52"/>
      <c r="H187" s="132"/>
      <c r="I187" s="141" t="e">
        <f>IF(ISERROR(I134/I17),#N/A,+I134/I17)</f>
        <v>#N/A</v>
      </c>
      <c r="J187" s="142" t="str">
        <f aca="true" t="shared" si="28" ref="J187:J211">IF(D77=0,"**",J134/J17)</f>
        <v>**</v>
      </c>
      <c r="K187" s="144" t="e">
        <f>ROUNDDOWN(I187/12,0)</f>
        <v>#N/A</v>
      </c>
      <c r="L187" s="158" t="e">
        <f>IF($D77=0,#N/A,IF(ISBLANK('移動年計3原価率'!$C$11),#N/A,'移動年計3原価率'!$C$11))</f>
        <v>#N/A</v>
      </c>
      <c r="M187" s="158" t="str">
        <f>IF($D77=0,"**",IF(ISBLANK('移動年計3原価率'!$C$11),"**",'移動年計3原価率'!$C$11))</f>
        <v>**</v>
      </c>
    </row>
    <row r="188" spans="1:13" ht="13.5">
      <c r="A188" s="176"/>
      <c r="B188" s="83"/>
      <c r="C188" s="51" t="s">
        <v>28</v>
      </c>
      <c r="D188" s="141" t="e">
        <f>+'入力画面'!M72</f>
        <v>#N/A</v>
      </c>
      <c r="E188" s="142" t="str">
        <f t="shared" si="27"/>
        <v>**</v>
      </c>
      <c r="F188" s="52"/>
      <c r="G188" s="52"/>
      <c r="H188" s="132"/>
      <c r="I188" s="141" t="e">
        <f aca="true" t="shared" si="29" ref="I188:I198">IF(ISERROR(I135/I18),IF(ISERROR(D189),#N/A,+I187),(I135/I18))</f>
        <v>#N/A</v>
      </c>
      <c r="J188" s="142" t="str">
        <f t="shared" si="28"/>
        <v>**</v>
      </c>
      <c r="K188" s="144" t="e">
        <f aca="true" t="shared" si="30" ref="K188:K222">ROUNDDOWN(I188/12,0)</f>
        <v>#N/A</v>
      </c>
      <c r="L188" s="158" t="e">
        <f>IF(D78=0,#N/A,IF(ISBLANK('移動年計3原価率'!$C$11),#N/A,'移動年計3原価率'!$C$11))</f>
        <v>#N/A</v>
      </c>
      <c r="M188" s="158" t="str">
        <f>IF($D78=0,"**",IF(ISBLANK('移動年計3原価率'!$C$11),"**",'移動年計3原価率'!$C$11))</f>
        <v>**</v>
      </c>
    </row>
    <row r="189" spans="2:13" ht="13.5">
      <c r="B189" s="83">
        <f>+$B$7</f>
        <v>3</v>
      </c>
      <c r="C189" s="51" t="s">
        <v>29</v>
      </c>
      <c r="D189" s="141" t="e">
        <f>+'入力画面'!M73</f>
        <v>#N/A</v>
      </c>
      <c r="E189" s="142" t="str">
        <f t="shared" si="27"/>
        <v>**</v>
      </c>
      <c r="F189" s="52"/>
      <c r="G189" s="52"/>
      <c r="H189" s="132"/>
      <c r="I189" s="141" t="e">
        <f t="shared" si="29"/>
        <v>#N/A</v>
      </c>
      <c r="J189" s="142" t="str">
        <f t="shared" si="28"/>
        <v>**</v>
      </c>
      <c r="K189" s="144" t="e">
        <f t="shared" si="30"/>
        <v>#N/A</v>
      </c>
      <c r="L189" s="158" t="e">
        <f>IF(D79=0,#N/A,IF(ISBLANK('移動年計3原価率'!$C$11),#N/A,'移動年計3原価率'!$C$11))</f>
        <v>#N/A</v>
      </c>
      <c r="M189" s="158" t="str">
        <f>IF($D79=0,"**",IF(ISBLANK('移動年計3原価率'!$C$11),"**",'移動年計3原価率'!$C$11))</f>
        <v>**</v>
      </c>
    </row>
    <row r="190" spans="2:13" ht="13.5">
      <c r="B190" s="83"/>
      <c r="C190" s="51" t="s">
        <v>30</v>
      </c>
      <c r="D190" s="141" t="e">
        <f>+'入力画面'!M74</f>
        <v>#N/A</v>
      </c>
      <c r="E190" s="142" t="str">
        <f t="shared" si="27"/>
        <v>**</v>
      </c>
      <c r="F190" s="52"/>
      <c r="G190" s="52"/>
      <c r="H190" s="132"/>
      <c r="I190" s="141" t="e">
        <f t="shared" si="29"/>
        <v>#N/A</v>
      </c>
      <c r="J190" s="142" t="str">
        <f t="shared" si="28"/>
        <v>**</v>
      </c>
      <c r="K190" s="144" t="e">
        <f t="shared" si="30"/>
        <v>#N/A</v>
      </c>
      <c r="L190" s="158" t="e">
        <f>IF(D80=0,#N/A,IF(ISBLANK('移動年計3原価率'!$C$11),#N/A,'移動年計3原価率'!$C$11))</f>
        <v>#N/A</v>
      </c>
      <c r="M190" s="158" t="str">
        <f>IF($D80=0,"**",IF(ISBLANK('移動年計3原価率'!$C$11),"**",'移動年計3原価率'!$C$11))</f>
        <v>**</v>
      </c>
    </row>
    <row r="191" spans="2:13" ht="13.5">
      <c r="B191" s="83"/>
      <c r="C191" s="51" t="s">
        <v>31</v>
      </c>
      <c r="D191" s="141" t="e">
        <f>+'入力画面'!M75</f>
        <v>#N/A</v>
      </c>
      <c r="E191" s="142" t="str">
        <f t="shared" si="27"/>
        <v>**</v>
      </c>
      <c r="F191" s="52"/>
      <c r="G191" s="52"/>
      <c r="H191" s="132"/>
      <c r="I191" s="141" t="e">
        <f t="shared" si="29"/>
        <v>#N/A</v>
      </c>
      <c r="J191" s="142" t="str">
        <f t="shared" si="28"/>
        <v>**</v>
      </c>
      <c r="K191" s="144" t="e">
        <f t="shared" si="30"/>
        <v>#N/A</v>
      </c>
      <c r="L191" s="158" t="e">
        <f>IF(D81=0,#N/A,IF(ISBLANK('移動年計3原価率'!$C$11),#N/A,'移動年計3原価率'!$C$11))</f>
        <v>#N/A</v>
      </c>
      <c r="M191" s="158" t="str">
        <f>IF($D81=0,"**",IF(ISBLANK('移動年計3原価率'!$C$11),"**",'移動年計3原価率'!$C$11))</f>
        <v>**</v>
      </c>
    </row>
    <row r="192" spans="2:13" ht="13.5">
      <c r="B192" s="83">
        <f>+$B$10</f>
        <v>6</v>
      </c>
      <c r="C192" s="51" t="s">
        <v>32</v>
      </c>
      <c r="D192" s="141" t="e">
        <f>+'入力画面'!M76</f>
        <v>#N/A</v>
      </c>
      <c r="E192" s="142" t="str">
        <f t="shared" si="27"/>
        <v>**</v>
      </c>
      <c r="F192" s="52"/>
      <c r="G192" s="52"/>
      <c r="H192" s="132"/>
      <c r="I192" s="141" t="e">
        <f t="shared" si="29"/>
        <v>#N/A</v>
      </c>
      <c r="J192" s="142" t="str">
        <f t="shared" si="28"/>
        <v>**</v>
      </c>
      <c r="K192" s="144" t="e">
        <f t="shared" si="30"/>
        <v>#N/A</v>
      </c>
      <c r="L192" s="158" t="e">
        <f>IF(D82=0,#N/A,IF(ISBLANK('移動年計3原価率'!$C$11),#N/A,'移動年計3原価率'!$C$11))</f>
        <v>#N/A</v>
      </c>
      <c r="M192" s="158" t="str">
        <f>IF($D82=0,"**",IF(ISBLANK('移動年計3原価率'!$C$11),"**",'移動年計3原価率'!$C$11))</f>
        <v>**</v>
      </c>
    </row>
    <row r="193" spans="2:13" ht="13.5">
      <c r="B193" s="83"/>
      <c r="C193" s="51" t="s">
        <v>33</v>
      </c>
      <c r="D193" s="141" t="e">
        <f>+'入力画面'!M77</f>
        <v>#N/A</v>
      </c>
      <c r="E193" s="142" t="str">
        <f t="shared" si="27"/>
        <v>**</v>
      </c>
      <c r="F193" s="52"/>
      <c r="G193" s="52"/>
      <c r="H193" s="132"/>
      <c r="I193" s="141" t="e">
        <f t="shared" si="29"/>
        <v>#N/A</v>
      </c>
      <c r="J193" s="142" t="str">
        <f t="shared" si="28"/>
        <v>**</v>
      </c>
      <c r="K193" s="144" t="e">
        <f t="shared" si="30"/>
        <v>#N/A</v>
      </c>
      <c r="L193" s="158" t="e">
        <f>IF(D83=0,#N/A,IF(ISBLANK('移動年計3原価率'!$C$11),#N/A,'移動年計3原価率'!$C$11))</f>
        <v>#N/A</v>
      </c>
      <c r="M193" s="158" t="str">
        <f>IF($D83=0,"**",IF(ISBLANK('移動年計3原価率'!$C$11),"**",'移動年計3原価率'!$C$11))</f>
        <v>**</v>
      </c>
    </row>
    <row r="194" spans="2:13" ht="13.5">
      <c r="B194" s="83"/>
      <c r="C194" s="51" t="s">
        <v>34</v>
      </c>
      <c r="D194" s="141" t="e">
        <f>+'入力画面'!M78</f>
        <v>#N/A</v>
      </c>
      <c r="E194" s="142" t="str">
        <f t="shared" si="27"/>
        <v>**</v>
      </c>
      <c r="F194" s="52"/>
      <c r="G194" s="52"/>
      <c r="H194" s="132"/>
      <c r="I194" s="141" t="e">
        <f t="shared" si="29"/>
        <v>#N/A</v>
      </c>
      <c r="J194" s="142" t="str">
        <f t="shared" si="28"/>
        <v>**</v>
      </c>
      <c r="K194" s="144" t="e">
        <f t="shared" si="30"/>
        <v>#N/A</v>
      </c>
      <c r="L194" s="158" t="e">
        <f>IF(D84=0,#N/A,IF(ISBLANK('移動年計3原価率'!$C$11),#N/A,'移動年計3原価率'!$C$11))</f>
        <v>#N/A</v>
      </c>
      <c r="M194" s="158" t="str">
        <f>IF($D84=0,"**",IF(ISBLANK('移動年計3原価率'!$C$11),"**",'移動年計3原価率'!$C$11))</f>
        <v>**</v>
      </c>
    </row>
    <row r="195" spans="2:13" ht="13.5">
      <c r="B195" s="83">
        <f>+$B$13</f>
        <v>9</v>
      </c>
      <c r="C195" s="51" t="s">
        <v>35</v>
      </c>
      <c r="D195" s="141" t="e">
        <f>+'入力画面'!M79</f>
        <v>#N/A</v>
      </c>
      <c r="E195" s="142" t="str">
        <f t="shared" si="27"/>
        <v>**</v>
      </c>
      <c r="F195" s="52"/>
      <c r="G195" s="52"/>
      <c r="H195" s="132"/>
      <c r="I195" s="141" t="e">
        <f t="shared" si="29"/>
        <v>#N/A</v>
      </c>
      <c r="J195" s="142" t="str">
        <f t="shared" si="28"/>
        <v>**</v>
      </c>
      <c r="K195" s="144" t="e">
        <f t="shared" si="30"/>
        <v>#N/A</v>
      </c>
      <c r="L195" s="158" t="e">
        <f>IF(D85=0,#N/A,IF(ISBLANK('移動年計3原価率'!$C$11),#N/A,'移動年計3原価率'!$C$11))</f>
        <v>#N/A</v>
      </c>
      <c r="M195" s="158" t="str">
        <f>IF($D85=0,"**",IF(ISBLANK('移動年計3原価率'!$C$11),"**",'移動年計3原価率'!$C$11))</f>
        <v>**</v>
      </c>
    </row>
    <row r="196" spans="2:13" ht="13.5">
      <c r="B196" s="83"/>
      <c r="C196" s="51" t="s">
        <v>36</v>
      </c>
      <c r="D196" s="141" t="e">
        <f>+'入力画面'!M80</f>
        <v>#N/A</v>
      </c>
      <c r="E196" s="142" t="str">
        <f t="shared" si="27"/>
        <v>**</v>
      </c>
      <c r="F196" s="52"/>
      <c r="G196" s="52"/>
      <c r="H196" s="132"/>
      <c r="I196" s="141" t="e">
        <f t="shared" si="29"/>
        <v>#N/A</v>
      </c>
      <c r="J196" s="142" t="str">
        <f t="shared" si="28"/>
        <v>**</v>
      </c>
      <c r="K196" s="144" t="e">
        <f t="shared" si="30"/>
        <v>#N/A</v>
      </c>
      <c r="L196" s="158" t="e">
        <f>IF(D86=0,#N/A,IF(ISBLANK('移動年計3原価率'!$C$11),#N/A,'移動年計3原価率'!$C$11))</f>
        <v>#N/A</v>
      </c>
      <c r="M196" s="158" t="str">
        <f>IF($D86=0,"**",IF(ISBLANK('移動年計3原価率'!$C$11),"**",'移動年計3原価率'!$C$11))</f>
        <v>**</v>
      </c>
    </row>
    <row r="197" spans="2:13" ht="13.5">
      <c r="B197" s="83"/>
      <c r="C197" s="51" t="s">
        <v>37</v>
      </c>
      <c r="D197" s="141" t="e">
        <f>+'入力画面'!M81</f>
        <v>#N/A</v>
      </c>
      <c r="E197" s="142" t="str">
        <f t="shared" si="27"/>
        <v>**</v>
      </c>
      <c r="F197" s="52"/>
      <c r="G197" s="52"/>
      <c r="H197" s="132"/>
      <c r="I197" s="141" t="e">
        <f t="shared" si="29"/>
        <v>#N/A</v>
      </c>
      <c r="J197" s="142" t="str">
        <f t="shared" si="28"/>
        <v>**</v>
      </c>
      <c r="K197" s="144" t="e">
        <f t="shared" si="30"/>
        <v>#N/A</v>
      </c>
      <c r="L197" s="158" t="e">
        <f>IF(D87=0,#N/A,IF(ISBLANK('移動年計3原価率'!$C$11),#N/A,'移動年計3原価率'!$C$11))</f>
        <v>#N/A</v>
      </c>
      <c r="M197" s="158" t="str">
        <f>IF($D87=0,"**",IF(ISBLANK('移動年計3原価率'!$C$11),"**",'移動年計3原価率'!$C$11))</f>
        <v>**</v>
      </c>
    </row>
    <row r="198" spans="2:13" ht="13.5">
      <c r="B198" s="83"/>
      <c r="C198" s="51" t="s">
        <v>38</v>
      </c>
      <c r="D198" s="141" t="e">
        <f>+'入力画面'!M82</f>
        <v>#N/A</v>
      </c>
      <c r="E198" s="142" t="str">
        <f t="shared" si="27"/>
        <v>**</v>
      </c>
      <c r="F198" s="52"/>
      <c r="G198" s="52"/>
      <c r="H198" s="132"/>
      <c r="I198" s="141" t="e">
        <f t="shared" si="29"/>
        <v>#N/A</v>
      </c>
      <c r="J198" s="142" t="str">
        <f t="shared" si="28"/>
        <v>**</v>
      </c>
      <c r="K198" s="144" t="e">
        <f t="shared" si="30"/>
        <v>#N/A</v>
      </c>
      <c r="L198" s="158" t="e">
        <f>IF(D88=0,#N/A,IF(ISBLANK('移動年計3原価率'!$C$11),#N/A,'移動年計3原価率'!$C$11))</f>
        <v>#N/A</v>
      </c>
      <c r="M198" s="158" t="str">
        <f>IF($D88=0,"**",IF(ISBLANK('移動年計3原価率'!$C$11),"**",'移動年計3原価率'!$C$11))</f>
        <v>**</v>
      </c>
    </row>
    <row r="199" spans="1:13" ht="13.5">
      <c r="A199" s="81" t="s">
        <v>40</v>
      </c>
      <c r="B199" s="81" t="str">
        <f>+$B$29</f>
        <v>H-2年1月</v>
      </c>
      <c r="C199" s="51" t="s">
        <v>27</v>
      </c>
      <c r="D199" s="141" t="e">
        <f>+'入力画面'!J71</f>
        <v>#N/A</v>
      </c>
      <c r="E199" s="142" t="str">
        <f t="shared" si="27"/>
        <v>**</v>
      </c>
      <c r="F199" s="52"/>
      <c r="G199" s="52"/>
      <c r="H199" s="132"/>
      <c r="I199" s="141" t="e">
        <f>IF(ISERROR(I146/I29),#N/A,+I146/I29)</f>
        <v>#N/A</v>
      </c>
      <c r="J199" s="142" t="str">
        <f t="shared" si="28"/>
        <v>**</v>
      </c>
      <c r="K199" s="144" t="e">
        <f t="shared" si="30"/>
        <v>#N/A</v>
      </c>
      <c r="L199" s="158" t="e">
        <f>IF(D89=0,#N/A,IF(ISBLANK('移動年計3原価率'!$C$11),#N/A,'移動年計3原価率'!$C$11))</f>
        <v>#N/A</v>
      </c>
      <c r="M199" s="158" t="str">
        <f>IF($D89=0,"**",IF(ISBLANK('移動年計3原価率'!$C$11),"**",'移動年計3原価率'!$C$11))</f>
        <v>**</v>
      </c>
    </row>
    <row r="200" spans="1:13" ht="13.5">
      <c r="A200" s="176"/>
      <c r="B200" s="83"/>
      <c r="C200" s="51" t="s">
        <v>28</v>
      </c>
      <c r="D200" s="141" t="e">
        <f>+'入力画面'!J72</f>
        <v>#N/A</v>
      </c>
      <c r="E200" s="142" t="str">
        <f t="shared" si="27"/>
        <v>**</v>
      </c>
      <c r="F200" s="52"/>
      <c r="G200" s="52"/>
      <c r="H200" s="132"/>
      <c r="I200" s="141" t="e">
        <f aca="true" t="shared" si="31" ref="I200:I210">IF(ISERROR(I147/I30),IF(ISERROR(D201),#N/A,+I199),(I147/I30))</f>
        <v>#N/A</v>
      </c>
      <c r="J200" s="142" t="str">
        <f t="shared" si="28"/>
        <v>**</v>
      </c>
      <c r="K200" s="144" t="e">
        <f t="shared" si="30"/>
        <v>#N/A</v>
      </c>
      <c r="L200" s="158" t="e">
        <f>IF(D90=0,#N/A,IF(ISBLANK('移動年計3原価率'!$C$11),#N/A,'移動年計3原価率'!$C$11))</f>
        <v>#N/A</v>
      </c>
      <c r="M200" s="158" t="str">
        <f>IF($D90=0,"**",IF(ISBLANK('移動年計3原価率'!$C$11),"**",'移動年計3原価率'!$C$11))</f>
        <v>**</v>
      </c>
    </row>
    <row r="201" spans="2:13" ht="13.5">
      <c r="B201" s="83">
        <f>+$B$7</f>
        <v>3</v>
      </c>
      <c r="C201" s="51" t="s">
        <v>29</v>
      </c>
      <c r="D201" s="141" t="e">
        <f>+'入力画面'!J73</f>
        <v>#N/A</v>
      </c>
      <c r="E201" s="142" t="str">
        <f t="shared" si="27"/>
        <v>**</v>
      </c>
      <c r="F201" s="52"/>
      <c r="G201" s="52"/>
      <c r="H201" s="132"/>
      <c r="I201" s="141" t="e">
        <f t="shared" si="31"/>
        <v>#N/A</v>
      </c>
      <c r="J201" s="142" t="str">
        <f t="shared" si="28"/>
        <v>**</v>
      </c>
      <c r="K201" s="144" t="e">
        <f t="shared" si="30"/>
        <v>#N/A</v>
      </c>
      <c r="L201" s="158" t="e">
        <f>IF(D91=0,#N/A,IF(ISBLANK('移動年計3原価率'!$C$11),#N/A,'移動年計3原価率'!$C$11))</f>
        <v>#N/A</v>
      </c>
      <c r="M201" s="158" t="str">
        <f>IF($D91=0,"**",IF(ISBLANK('移動年計3原価率'!$C$11),"**",'移動年計3原価率'!$C$11))</f>
        <v>**</v>
      </c>
    </row>
    <row r="202" spans="2:13" ht="13.5">
      <c r="B202" s="83"/>
      <c r="C202" s="51" t="s">
        <v>30</v>
      </c>
      <c r="D202" s="141" t="e">
        <f>+'入力画面'!J74</f>
        <v>#N/A</v>
      </c>
      <c r="E202" s="142" t="str">
        <f t="shared" si="27"/>
        <v>**</v>
      </c>
      <c r="F202" s="52"/>
      <c r="G202" s="52"/>
      <c r="H202" s="132"/>
      <c r="I202" s="141" t="e">
        <f t="shared" si="31"/>
        <v>#N/A</v>
      </c>
      <c r="J202" s="142" t="str">
        <f t="shared" si="28"/>
        <v>**</v>
      </c>
      <c r="K202" s="144" t="e">
        <f t="shared" si="30"/>
        <v>#N/A</v>
      </c>
      <c r="L202" s="158" t="e">
        <f>IF(D92=0,#N/A,IF(ISBLANK('移動年計3原価率'!$C$11),#N/A,'移動年計3原価率'!$C$11))</f>
        <v>#N/A</v>
      </c>
      <c r="M202" s="158" t="str">
        <f>IF($D92=0,"**",IF(ISBLANK('移動年計3原価率'!$C$11),"**",'移動年計3原価率'!$C$11))</f>
        <v>**</v>
      </c>
    </row>
    <row r="203" spans="2:13" ht="13.5">
      <c r="B203" s="83"/>
      <c r="C203" s="51" t="s">
        <v>31</v>
      </c>
      <c r="D203" s="141" t="e">
        <f>+'入力画面'!J75</f>
        <v>#N/A</v>
      </c>
      <c r="E203" s="142" t="str">
        <f t="shared" si="27"/>
        <v>**</v>
      </c>
      <c r="F203" s="52"/>
      <c r="G203" s="52"/>
      <c r="H203" s="132"/>
      <c r="I203" s="141" t="e">
        <f t="shared" si="31"/>
        <v>#N/A</v>
      </c>
      <c r="J203" s="142" t="str">
        <f t="shared" si="28"/>
        <v>**</v>
      </c>
      <c r="K203" s="144" t="e">
        <f t="shared" si="30"/>
        <v>#N/A</v>
      </c>
      <c r="L203" s="158" t="e">
        <f>IF(D93=0,#N/A,IF(ISBLANK('移動年計3原価率'!$C$11),#N/A,'移動年計3原価率'!$C$11))</f>
        <v>#N/A</v>
      </c>
      <c r="M203" s="158" t="str">
        <f>IF($D93=0,"**",IF(ISBLANK('移動年計3原価率'!$C$11),"**",'移動年計3原価率'!$C$11))</f>
        <v>**</v>
      </c>
    </row>
    <row r="204" spans="2:13" ht="13.5">
      <c r="B204" s="83">
        <f>+$B$10</f>
        <v>6</v>
      </c>
      <c r="C204" s="51" t="s">
        <v>32</v>
      </c>
      <c r="D204" s="141" t="e">
        <f>+'入力画面'!J76</f>
        <v>#N/A</v>
      </c>
      <c r="E204" s="142" t="str">
        <f t="shared" si="27"/>
        <v>**</v>
      </c>
      <c r="F204" s="52"/>
      <c r="G204" s="52"/>
      <c r="H204" s="132"/>
      <c r="I204" s="141" t="e">
        <f t="shared" si="31"/>
        <v>#N/A</v>
      </c>
      <c r="J204" s="142" t="str">
        <f t="shared" si="28"/>
        <v>**</v>
      </c>
      <c r="K204" s="144" t="e">
        <f t="shared" si="30"/>
        <v>#N/A</v>
      </c>
      <c r="L204" s="158" t="e">
        <f>IF(D94=0,#N/A,IF(ISBLANK('移動年計3原価率'!$C$11),#N/A,'移動年計3原価率'!$C$11))</f>
        <v>#N/A</v>
      </c>
      <c r="M204" s="158" t="str">
        <f>IF($D94=0,"**",IF(ISBLANK('移動年計3原価率'!$C$11),"**",'移動年計3原価率'!$C$11))</f>
        <v>**</v>
      </c>
    </row>
    <row r="205" spans="2:13" ht="13.5">
      <c r="B205" s="83"/>
      <c r="C205" s="51" t="s">
        <v>33</v>
      </c>
      <c r="D205" s="141" t="e">
        <f>+'入力画面'!J77</f>
        <v>#N/A</v>
      </c>
      <c r="E205" s="142" t="str">
        <f t="shared" si="27"/>
        <v>**</v>
      </c>
      <c r="F205" s="52"/>
      <c r="G205" s="52"/>
      <c r="H205" s="132"/>
      <c r="I205" s="141" t="e">
        <f t="shared" si="31"/>
        <v>#N/A</v>
      </c>
      <c r="J205" s="142" t="str">
        <f t="shared" si="28"/>
        <v>**</v>
      </c>
      <c r="K205" s="144" t="e">
        <f t="shared" si="30"/>
        <v>#N/A</v>
      </c>
      <c r="L205" s="158" t="e">
        <f>IF(D95=0,#N/A,IF(ISBLANK('移動年計3原価率'!$C$11),#N/A,'移動年計3原価率'!$C$11))</f>
        <v>#N/A</v>
      </c>
      <c r="M205" s="158" t="str">
        <f>IF($D95=0,"**",IF(ISBLANK('移動年計3原価率'!$C$11),"**",'移動年計3原価率'!$C$11))</f>
        <v>**</v>
      </c>
    </row>
    <row r="206" spans="2:13" ht="13.5">
      <c r="B206" s="83"/>
      <c r="C206" s="51" t="s">
        <v>34</v>
      </c>
      <c r="D206" s="141" t="e">
        <f>+'入力画面'!J78</f>
        <v>#N/A</v>
      </c>
      <c r="E206" s="142" t="str">
        <f t="shared" si="27"/>
        <v>**</v>
      </c>
      <c r="F206" s="52"/>
      <c r="G206" s="52"/>
      <c r="H206" s="132"/>
      <c r="I206" s="141" t="e">
        <f t="shared" si="31"/>
        <v>#N/A</v>
      </c>
      <c r="J206" s="142" t="str">
        <f t="shared" si="28"/>
        <v>**</v>
      </c>
      <c r="K206" s="144" t="e">
        <f t="shared" si="30"/>
        <v>#N/A</v>
      </c>
      <c r="L206" s="158" t="e">
        <f>IF(D96=0,#N/A,IF(ISBLANK('移動年計3原価率'!$C$11),#N/A,'移動年計3原価率'!$C$11))</f>
        <v>#N/A</v>
      </c>
      <c r="M206" s="158" t="str">
        <f>IF($D96=0,"**",IF(ISBLANK('移動年計3原価率'!$C$11),"**",'移動年計3原価率'!$C$11))</f>
        <v>**</v>
      </c>
    </row>
    <row r="207" spans="2:13" ht="13.5">
      <c r="B207" s="83">
        <f>+$B$13</f>
        <v>9</v>
      </c>
      <c r="C207" s="51" t="s">
        <v>35</v>
      </c>
      <c r="D207" s="141" t="e">
        <f>+'入力画面'!J79</f>
        <v>#N/A</v>
      </c>
      <c r="E207" s="142" t="str">
        <f t="shared" si="27"/>
        <v>**</v>
      </c>
      <c r="F207" s="52"/>
      <c r="G207" s="52"/>
      <c r="H207" s="132"/>
      <c r="I207" s="141" t="e">
        <f t="shared" si="31"/>
        <v>#N/A</v>
      </c>
      <c r="J207" s="142" t="str">
        <f t="shared" si="28"/>
        <v>**</v>
      </c>
      <c r="K207" s="144" t="e">
        <f t="shared" si="30"/>
        <v>#N/A</v>
      </c>
      <c r="L207" s="158" t="e">
        <f>IF(D97=0,#N/A,IF(ISBLANK('移動年計3原価率'!$C$11),#N/A,'移動年計3原価率'!$C$11))</f>
        <v>#N/A</v>
      </c>
      <c r="M207" s="158" t="str">
        <f>IF($D97=0,"**",IF(ISBLANK('移動年計3原価率'!$C$11),"**",'移動年計3原価率'!$C$11))</f>
        <v>**</v>
      </c>
    </row>
    <row r="208" spans="2:13" ht="13.5">
      <c r="B208" s="83"/>
      <c r="C208" s="51" t="s">
        <v>36</v>
      </c>
      <c r="D208" s="141" t="e">
        <f>+'入力画面'!J80</f>
        <v>#N/A</v>
      </c>
      <c r="E208" s="142" t="str">
        <f t="shared" si="27"/>
        <v>**</v>
      </c>
      <c r="F208" s="52"/>
      <c r="G208" s="52"/>
      <c r="H208" s="132"/>
      <c r="I208" s="141" t="e">
        <f t="shared" si="31"/>
        <v>#N/A</v>
      </c>
      <c r="J208" s="142" t="str">
        <f t="shared" si="28"/>
        <v>**</v>
      </c>
      <c r="K208" s="144" t="e">
        <f t="shared" si="30"/>
        <v>#N/A</v>
      </c>
      <c r="L208" s="158" t="e">
        <f>IF(D98=0,#N/A,IF(ISBLANK('移動年計3原価率'!$C$11),#N/A,'移動年計3原価率'!$C$11))</f>
        <v>#N/A</v>
      </c>
      <c r="M208" s="158" t="str">
        <f>IF($D98=0,"**",IF(ISBLANK('移動年計3原価率'!$C$11),"**",'移動年計3原価率'!$C$11))</f>
        <v>**</v>
      </c>
    </row>
    <row r="209" spans="2:13" ht="13.5">
      <c r="B209" s="83"/>
      <c r="C209" s="51" t="s">
        <v>37</v>
      </c>
      <c r="D209" s="141" t="e">
        <f>+'入力画面'!J81</f>
        <v>#N/A</v>
      </c>
      <c r="E209" s="142" t="str">
        <f t="shared" si="27"/>
        <v>**</v>
      </c>
      <c r="F209" s="52"/>
      <c r="G209" s="52"/>
      <c r="H209" s="132"/>
      <c r="I209" s="141" t="e">
        <f t="shared" si="31"/>
        <v>#N/A</v>
      </c>
      <c r="J209" s="142" t="str">
        <f t="shared" si="28"/>
        <v>**</v>
      </c>
      <c r="K209" s="144" t="e">
        <f t="shared" si="30"/>
        <v>#N/A</v>
      </c>
      <c r="L209" s="158" t="e">
        <f>IF(D99=0,#N/A,IF(ISBLANK('移動年計3原価率'!$C$11),#N/A,'移動年計3原価率'!$C$11))</f>
        <v>#N/A</v>
      </c>
      <c r="M209" s="158" t="str">
        <f>IF($D99=0,"**",IF(ISBLANK('移動年計3原価率'!$C$11),"**",'移動年計3原価率'!$C$11))</f>
        <v>**</v>
      </c>
    </row>
    <row r="210" spans="2:13" ht="13.5">
      <c r="B210" s="83"/>
      <c r="C210" s="51" t="s">
        <v>38</v>
      </c>
      <c r="D210" s="141" t="e">
        <f>+'入力画面'!J82</f>
        <v>#N/A</v>
      </c>
      <c r="E210" s="142" t="str">
        <f t="shared" si="27"/>
        <v>**</v>
      </c>
      <c r="F210" s="52"/>
      <c r="G210" s="52"/>
      <c r="H210" s="132"/>
      <c r="I210" s="141" t="e">
        <f t="shared" si="31"/>
        <v>#N/A</v>
      </c>
      <c r="J210" s="142" t="str">
        <f t="shared" si="28"/>
        <v>**</v>
      </c>
      <c r="K210" s="144" t="e">
        <f t="shared" si="30"/>
        <v>#N/A</v>
      </c>
      <c r="L210" s="158" t="e">
        <f>IF(D100=0,#N/A,IF(ISBLANK('移動年計3原価率'!$C$11),#N/A,'移動年計3原価率'!$C$11))</f>
        <v>#N/A</v>
      </c>
      <c r="M210" s="158" t="str">
        <f>IF($D100=0,"**",IF(ISBLANK('移動年計3原価率'!$C$11),"**",'移動年計3原価率'!$C$11))</f>
        <v>**</v>
      </c>
    </row>
    <row r="211" spans="1:13" ht="13.5">
      <c r="A211" s="81" t="s">
        <v>41</v>
      </c>
      <c r="B211" s="81" t="str">
        <f>+$B$41</f>
        <v>H-1年1月</v>
      </c>
      <c r="C211" s="51" t="s">
        <v>27</v>
      </c>
      <c r="D211" s="141" t="e">
        <f>+'入力画面'!B71</f>
        <v>#N/A</v>
      </c>
      <c r="E211" s="142" t="str">
        <f t="shared" si="27"/>
        <v>**</v>
      </c>
      <c r="F211" s="52"/>
      <c r="G211" s="52"/>
      <c r="H211" s="132"/>
      <c r="I211" s="141" t="e">
        <f>IF(ISERROR(I158/I41),#N/A,+I158/I41)</f>
        <v>#N/A</v>
      </c>
      <c r="J211" s="142" t="str">
        <f t="shared" si="28"/>
        <v>**</v>
      </c>
      <c r="K211" s="144" t="e">
        <f t="shared" si="30"/>
        <v>#N/A</v>
      </c>
      <c r="L211" s="158" t="e">
        <f>IF(D101=0,#N/A,IF(ISBLANK('移動年計3原価率'!$C$11),#N/A,'移動年計3原価率'!$C$11))</f>
        <v>#N/A</v>
      </c>
      <c r="M211" s="158" t="str">
        <f>IF($D101=0,"**",IF(ISBLANK('移動年計3原価率'!$C$11),"**",'移動年計3原価率'!$C$11))</f>
        <v>**</v>
      </c>
    </row>
    <row r="212" spans="1:13" ht="13.5">
      <c r="A212" s="176"/>
      <c r="B212" s="83"/>
      <c r="C212" s="51" t="s">
        <v>28</v>
      </c>
      <c r="D212" s="141" t="e">
        <f>+'入力画面'!B72</f>
        <v>#N/A</v>
      </c>
      <c r="E212" s="142" t="str">
        <f t="shared" si="27"/>
        <v>**</v>
      </c>
      <c r="F212" s="52"/>
      <c r="G212" s="52"/>
      <c r="H212" s="132"/>
      <c r="I212" s="141" t="e">
        <f aca="true" t="shared" si="32" ref="I212:I222">IF(ISERROR(I159/I42),IF(ISERROR(D213),#N/A,+I211),(I159/I42))</f>
        <v>#N/A</v>
      </c>
      <c r="J212" s="142" t="str">
        <f>IF(ISERROR(J159/J42),"**",IF(D102=0,"**",J159/J42))</f>
        <v>**</v>
      </c>
      <c r="K212" s="144" t="e">
        <f t="shared" si="30"/>
        <v>#N/A</v>
      </c>
      <c r="L212" s="158" t="e">
        <f>IF(D102=0,#N/A,IF(ISBLANK('移動年計3原価率'!$C$11),#N/A,'移動年計3原価率'!$C$11))</f>
        <v>#N/A</v>
      </c>
      <c r="M212" s="158" t="str">
        <f>IF($D102=0,"**",IF(ISBLANK('移動年計3原価率'!$C$11),"**",'移動年計3原価率'!$C$11))</f>
        <v>**</v>
      </c>
    </row>
    <row r="213" spans="2:13" ht="13.5">
      <c r="B213" s="83">
        <f>+$B$7</f>
        <v>3</v>
      </c>
      <c r="C213" s="51" t="s">
        <v>29</v>
      </c>
      <c r="D213" s="141" t="e">
        <f>+'入力画面'!B73</f>
        <v>#N/A</v>
      </c>
      <c r="E213" s="142" t="str">
        <f t="shared" si="27"/>
        <v>**</v>
      </c>
      <c r="F213" s="52"/>
      <c r="G213" s="52"/>
      <c r="H213" s="132"/>
      <c r="I213" s="141" t="e">
        <f t="shared" si="32"/>
        <v>#N/A</v>
      </c>
      <c r="J213" s="142" t="str">
        <f aca="true" t="shared" si="33" ref="J213:J222">IF(D103=0,"**",J160/J43)</f>
        <v>**</v>
      </c>
      <c r="K213" s="144" t="e">
        <f t="shared" si="30"/>
        <v>#N/A</v>
      </c>
      <c r="L213" s="158" t="e">
        <f>IF(D103=0,#N/A,IF(ISBLANK('移動年計3原価率'!$C$11),#N/A,'移動年計3原価率'!$C$11))</f>
        <v>#N/A</v>
      </c>
      <c r="M213" s="158" t="str">
        <f>IF($D103=0,"**",IF(ISBLANK('移動年計3原価率'!$C$11),"**",'移動年計3原価率'!$C$11))</f>
        <v>**</v>
      </c>
    </row>
    <row r="214" spans="2:13" ht="13.5">
      <c r="B214" s="83"/>
      <c r="C214" s="51" t="s">
        <v>30</v>
      </c>
      <c r="D214" s="141" t="e">
        <f>+'入力画面'!B74</f>
        <v>#N/A</v>
      </c>
      <c r="E214" s="142" t="str">
        <f t="shared" si="27"/>
        <v>**</v>
      </c>
      <c r="F214" s="52"/>
      <c r="G214" s="52"/>
      <c r="H214" s="132"/>
      <c r="I214" s="141" t="e">
        <f t="shared" si="32"/>
        <v>#N/A</v>
      </c>
      <c r="J214" s="142" t="str">
        <f t="shared" si="33"/>
        <v>**</v>
      </c>
      <c r="K214" s="53" t="e">
        <f t="shared" si="30"/>
        <v>#N/A</v>
      </c>
      <c r="L214" s="158" t="e">
        <f>IF(D104=0,#N/A,IF(ISBLANK('移動年計3原価率'!$C$11),#N/A,'移動年計3原価率'!$C$11))</f>
        <v>#N/A</v>
      </c>
      <c r="M214" s="158" t="str">
        <f>IF($D104=0,"**",IF(ISBLANK('移動年計3原価率'!$C$11),"**",'移動年計3原価率'!$C$11))</f>
        <v>**</v>
      </c>
    </row>
    <row r="215" spans="2:13" ht="13.5">
      <c r="B215" s="83"/>
      <c r="C215" s="51" t="s">
        <v>31</v>
      </c>
      <c r="D215" s="141" t="e">
        <f>+'入力画面'!B75</f>
        <v>#N/A</v>
      </c>
      <c r="E215" s="142" t="str">
        <f t="shared" si="27"/>
        <v>**</v>
      </c>
      <c r="F215" s="52"/>
      <c r="G215" s="52"/>
      <c r="H215" s="132"/>
      <c r="I215" s="141" t="e">
        <f t="shared" si="32"/>
        <v>#N/A</v>
      </c>
      <c r="J215" s="142" t="str">
        <f t="shared" si="33"/>
        <v>**</v>
      </c>
      <c r="K215" s="53" t="e">
        <f t="shared" si="30"/>
        <v>#N/A</v>
      </c>
      <c r="L215" s="158" t="e">
        <f>IF(D105=0,#N/A,IF(ISBLANK('移動年計3原価率'!$C$11),#N/A,'移動年計3原価率'!$C$11))</f>
        <v>#N/A</v>
      </c>
      <c r="M215" s="158" t="str">
        <f>IF($D105=0,"**",IF(ISBLANK('移動年計3原価率'!$C$11),"**",'移動年計3原価率'!$C$11))</f>
        <v>**</v>
      </c>
    </row>
    <row r="216" spans="2:13" ht="13.5">
      <c r="B216" s="83">
        <f>+$B$10</f>
        <v>6</v>
      </c>
      <c r="C216" s="51" t="s">
        <v>32</v>
      </c>
      <c r="D216" s="141" t="e">
        <f>+'入力画面'!B76</f>
        <v>#N/A</v>
      </c>
      <c r="E216" s="142" t="str">
        <f t="shared" si="27"/>
        <v>**</v>
      </c>
      <c r="F216" s="52"/>
      <c r="G216" s="52"/>
      <c r="H216" s="132"/>
      <c r="I216" s="141" t="e">
        <f t="shared" si="32"/>
        <v>#N/A</v>
      </c>
      <c r="J216" s="142" t="str">
        <f t="shared" si="33"/>
        <v>**</v>
      </c>
      <c r="K216" s="53" t="e">
        <f t="shared" si="30"/>
        <v>#N/A</v>
      </c>
      <c r="L216" s="158" t="e">
        <f>IF(D106=0,#N/A,IF(ISBLANK('移動年計3原価率'!$C$11),#N/A,'移動年計3原価率'!$C$11))</f>
        <v>#N/A</v>
      </c>
      <c r="M216" s="158" t="str">
        <f>IF($D106=0,"**",IF(ISBLANK('移動年計3原価率'!$C$11),"**",'移動年計3原価率'!$C$11))</f>
        <v>**</v>
      </c>
    </row>
    <row r="217" spans="2:13" ht="13.5">
      <c r="B217" s="83"/>
      <c r="C217" s="51" t="s">
        <v>33</v>
      </c>
      <c r="D217" s="141" t="e">
        <f>+'入力画面'!B77</f>
        <v>#N/A</v>
      </c>
      <c r="E217" s="142" t="str">
        <f t="shared" si="27"/>
        <v>**</v>
      </c>
      <c r="F217" s="52"/>
      <c r="G217" s="52"/>
      <c r="H217" s="132"/>
      <c r="I217" s="141" t="e">
        <f t="shared" si="32"/>
        <v>#N/A</v>
      </c>
      <c r="J217" s="142" t="str">
        <f t="shared" si="33"/>
        <v>**</v>
      </c>
      <c r="K217" s="53" t="e">
        <f t="shared" si="30"/>
        <v>#N/A</v>
      </c>
      <c r="L217" s="158" t="e">
        <f>IF(D107=0,#N/A,IF(ISBLANK('移動年計3原価率'!$C$11),#N/A,'移動年計3原価率'!$C$11))</f>
        <v>#N/A</v>
      </c>
      <c r="M217" s="158" t="str">
        <f>IF($D107=0,"**",IF(ISBLANK('移動年計3原価率'!$C$11),"**",'移動年計3原価率'!$C$11))</f>
        <v>**</v>
      </c>
    </row>
    <row r="218" spans="2:13" ht="13.5">
      <c r="B218" s="83"/>
      <c r="C218" s="51" t="s">
        <v>34</v>
      </c>
      <c r="D218" s="141" t="e">
        <f>+'入力画面'!B78</f>
        <v>#N/A</v>
      </c>
      <c r="E218" s="142" t="str">
        <f t="shared" si="27"/>
        <v>**</v>
      </c>
      <c r="F218" s="52"/>
      <c r="G218" s="52"/>
      <c r="H218" s="132"/>
      <c r="I218" s="141" t="e">
        <f t="shared" si="32"/>
        <v>#N/A</v>
      </c>
      <c r="J218" s="142" t="str">
        <f t="shared" si="33"/>
        <v>**</v>
      </c>
      <c r="K218" s="53" t="e">
        <f t="shared" si="30"/>
        <v>#N/A</v>
      </c>
      <c r="L218" s="158" t="e">
        <f>IF(D108=0,#N/A,IF(ISBLANK('移動年計3原価率'!$C$11),#N/A,'移動年計3原価率'!$C$11))</f>
        <v>#N/A</v>
      </c>
      <c r="M218" s="158" t="str">
        <f>IF($D108=0,"**",IF(ISBLANK('移動年計3原価率'!$C$11),"**",'移動年計3原価率'!$C$11))</f>
        <v>**</v>
      </c>
    </row>
    <row r="219" spans="2:13" ht="13.5">
      <c r="B219" s="83">
        <f>+$B$13</f>
        <v>9</v>
      </c>
      <c r="C219" s="51" t="s">
        <v>35</v>
      </c>
      <c r="D219" s="141" t="e">
        <f>+'入力画面'!B79</f>
        <v>#N/A</v>
      </c>
      <c r="E219" s="142" t="str">
        <f t="shared" si="27"/>
        <v>**</v>
      </c>
      <c r="F219" s="52"/>
      <c r="G219" s="52"/>
      <c r="H219" s="132"/>
      <c r="I219" s="141" t="e">
        <f t="shared" si="32"/>
        <v>#N/A</v>
      </c>
      <c r="J219" s="142" t="str">
        <f t="shared" si="33"/>
        <v>**</v>
      </c>
      <c r="K219" s="53" t="e">
        <f t="shared" si="30"/>
        <v>#N/A</v>
      </c>
      <c r="L219" s="158" t="e">
        <f>IF(D109=0,#N/A,IF(ISBLANK('移動年計3原価率'!$C$11),#N/A,'移動年計3原価率'!$C$11))</f>
        <v>#N/A</v>
      </c>
      <c r="M219" s="158" t="str">
        <f>IF($D109=0,"**",IF(ISBLANK('移動年計3原価率'!$C$11),"**",'移動年計3原価率'!$C$11))</f>
        <v>**</v>
      </c>
    </row>
    <row r="220" spans="2:13" ht="13.5">
      <c r="B220" s="83"/>
      <c r="C220" s="51" t="s">
        <v>36</v>
      </c>
      <c r="D220" s="141" t="e">
        <f>+'入力画面'!B80</f>
        <v>#N/A</v>
      </c>
      <c r="E220" s="142" t="str">
        <f t="shared" si="27"/>
        <v>**</v>
      </c>
      <c r="F220" s="52"/>
      <c r="G220" s="52"/>
      <c r="H220" s="132"/>
      <c r="I220" s="141" t="e">
        <f t="shared" si="32"/>
        <v>#N/A</v>
      </c>
      <c r="J220" s="142" t="str">
        <f t="shared" si="33"/>
        <v>**</v>
      </c>
      <c r="K220" s="53" t="e">
        <f t="shared" si="30"/>
        <v>#N/A</v>
      </c>
      <c r="L220" s="158" t="e">
        <f>IF(D110=0,#N/A,IF(ISBLANK('移動年計3原価率'!$C$11),#N/A,'移動年計3原価率'!$C$11))</f>
        <v>#N/A</v>
      </c>
      <c r="M220" s="158" t="str">
        <f>IF($D110=0,"**",IF(ISBLANK('移動年計3原価率'!$C$11),"**",'移動年計3原価率'!$C$11))</f>
        <v>**</v>
      </c>
    </row>
    <row r="221" spans="2:13" ht="13.5">
      <c r="B221" s="83"/>
      <c r="C221" s="51" t="s">
        <v>37</v>
      </c>
      <c r="D221" s="141" t="e">
        <f>+'入力画面'!B81</f>
        <v>#N/A</v>
      </c>
      <c r="E221" s="142" t="str">
        <f t="shared" si="27"/>
        <v>**</v>
      </c>
      <c r="F221" s="52"/>
      <c r="G221" s="52"/>
      <c r="H221" s="132"/>
      <c r="I221" s="141" t="e">
        <f t="shared" si="32"/>
        <v>#N/A</v>
      </c>
      <c r="J221" s="142" t="str">
        <f t="shared" si="33"/>
        <v>**</v>
      </c>
      <c r="K221" s="53" t="e">
        <f t="shared" si="30"/>
        <v>#N/A</v>
      </c>
      <c r="L221" s="158" t="e">
        <f>IF(D111=0,#N/A,IF(ISBLANK('移動年計3原価率'!$C$11),#N/A,'移動年計3原価率'!$C$11))</f>
        <v>#N/A</v>
      </c>
      <c r="M221" s="158" t="str">
        <f>IF($D111=0,"**",IF(ISBLANK('移動年計3原価率'!$C$11),"**",'移動年計3原価率'!$C$11))</f>
        <v>**</v>
      </c>
    </row>
    <row r="222" spans="2:13" ht="13.5">
      <c r="B222" s="83"/>
      <c r="C222" s="51" t="s">
        <v>38</v>
      </c>
      <c r="D222" s="141" t="e">
        <f>+'入力画面'!B82</f>
        <v>#N/A</v>
      </c>
      <c r="E222" s="142" t="str">
        <f t="shared" si="27"/>
        <v>**</v>
      </c>
      <c r="F222" s="52"/>
      <c r="G222" s="52"/>
      <c r="H222" s="132"/>
      <c r="I222" s="141" t="e">
        <f t="shared" si="32"/>
        <v>#N/A</v>
      </c>
      <c r="J222" s="142" t="str">
        <f t="shared" si="33"/>
        <v>**</v>
      </c>
      <c r="K222" s="53" t="e">
        <f t="shared" si="30"/>
        <v>#N/A</v>
      </c>
      <c r="L222" s="158" t="e">
        <f>IF(D112=0,#N/A,IF(ISBLANK('移動年計3原価率'!$C$11),#N/A,'移動年計3原価率'!$C$11))</f>
        <v>#N/A</v>
      </c>
      <c r="M222" s="158" t="str">
        <f>IF($D112=0,"**",IF(ISBLANK('移動年計3原価率'!$C$11),"**",'移動年計3原価率'!$C$11))</f>
        <v>**</v>
      </c>
    </row>
    <row r="223" spans="2:13" ht="13.5">
      <c r="B223" s="83"/>
      <c r="C223" s="51"/>
      <c r="D223" s="52"/>
      <c r="E223" s="132"/>
      <c r="F223" s="52"/>
      <c r="G223" s="52"/>
      <c r="H223" s="132"/>
      <c r="I223" s="52"/>
      <c r="J223" s="116"/>
      <c r="K223" s="53"/>
      <c r="L223" s="80"/>
      <c r="M223" s="164"/>
    </row>
    <row r="224" spans="1:13" s="125" customFormat="1" ht="13.5">
      <c r="A224" s="81"/>
      <c r="C224" s="152"/>
      <c r="D224" s="152"/>
      <c r="E224" s="153"/>
      <c r="F224" s="154"/>
      <c r="G224" s="154"/>
      <c r="H224" s="168"/>
      <c r="I224" s="152" t="s">
        <v>54</v>
      </c>
      <c r="J224" s="152">
        <f>MIN(idou3n,idou3k)</f>
        <v>0</v>
      </c>
      <c r="K224" s="152">
        <f>IF(J224&lt;=1%,ROUNDDOWN(J224,3),ROUNDDOWN(J224,2))</f>
        <v>0</v>
      </c>
      <c r="M224" s="134"/>
    </row>
    <row r="225" spans="1:13" s="125" customFormat="1" ht="13.5">
      <c r="A225" s="81"/>
      <c r="C225" s="152"/>
      <c r="D225" s="152"/>
      <c r="E225" s="153"/>
      <c r="F225" s="154"/>
      <c r="G225" s="154"/>
      <c r="H225" s="168"/>
      <c r="I225" s="152" t="s">
        <v>55</v>
      </c>
      <c r="J225" s="152">
        <f>MAX(idou3n,idou3k)</f>
        <v>0</v>
      </c>
      <c r="K225" s="152">
        <f>IF(J225&lt;=1%,ROUNDUP(J225,3),ROUNDUP(J225,2))</f>
        <v>0</v>
      </c>
      <c r="M225" s="134"/>
    </row>
    <row r="226" spans="1:13" s="125" customFormat="1" ht="13.5">
      <c r="A226" s="127"/>
      <c r="E226" s="134"/>
      <c r="F226" s="126"/>
      <c r="G226" s="126"/>
      <c r="H226" s="167"/>
      <c r="M226" s="134"/>
    </row>
    <row r="227" spans="1:13" s="123" customFormat="1" ht="13.5">
      <c r="A227" s="124"/>
      <c r="B227" s="124"/>
      <c r="E227" s="130"/>
      <c r="H227" s="130"/>
      <c r="M227" s="130"/>
    </row>
    <row r="228" spans="2:11" ht="13.5">
      <c r="B228" s="87"/>
      <c r="C228" s="84"/>
      <c r="D228" s="157"/>
      <c r="E228" s="129"/>
      <c r="F228" s="126"/>
      <c r="G228" s="126"/>
      <c r="H228" s="167"/>
      <c r="I228" s="125"/>
      <c r="J228" s="125"/>
      <c r="K228" s="125"/>
    </row>
  </sheetData>
  <mergeCells count="11">
    <mergeCell ref="A172:C172"/>
    <mergeCell ref="A2:C2"/>
    <mergeCell ref="A62:C62"/>
    <mergeCell ref="A119:C119"/>
    <mergeCell ref="M5:M16"/>
    <mergeCell ref="G65:G100"/>
    <mergeCell ref="L5:L16"/>
    <mergeCell ref="G5:G40"/>
    <mergeCell ref="I5:I16"/>
    <mergeCell ref="J5:J16"/>
    <mergeCell ref="K5:K16"/>
  </mergeCells>
  <printOptions/>
  <pageMargins left="0.41" right="0.4" top="0.71" bottom="0.44" header="0.512" footer="0.26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5.59765625" style="1" customWidth="1"/>
    <col min="3" max="13" width="9.59765625" style="1" customWidth="1"/>
    <col min="14" max="14" width="10" style="1" customWidth="1"/>
    <col min="15" max="15" width="9.59765625" style="1" customWidth="1"/>
    <col min="16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5" ht="26.25" customHeight="1">
      <c r="B3" s="289" t="str">
        <f>CONCATENATE(+'入力画面'!C9," 月次推移グラフ")</f>
        <v>売上高 月次推移グラフ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2:3" ht="15.75" customHeight="1">
      <c r="B4" s="22" t="s">
        <v>13</v>
      </c>
      <c r="C4" s="1">
        <f>+'入力画面'!C5</f>
        <v>0</v>
      </c>
    </row>
    <row r="5" spans="14:15" ht="14.25" thickBot="1">
      <c r="N5" s="281" t="s">
        <v>16</v>
      </c>
      <c r="O5" s="281"/>
    </row>
    <row r="6" spans="2:15" s="2" customFormat="1" ht="18" customHeight="1" thickBot="1">
      <c r="B6" s="32"/>
      <c r="C6" s="33">
        <f>IF('入力画面'!$F$7=12,1,'入力画面'!$F$7+1)</f>
        <v>1</v>
      </c>
      <c r="D6" s="34">
        <f>IF(C6=12,1,C6+1)</f>
        <v>2</v>
      </c>
      <c r="E6" s="34">
        <f aca="true" t="shared" si="0" ref="E6:M6">IF(D6=12,1,D6+1)</f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5">
        <f>IF(M6=12,1,M6+1)</f>
        <v>12</v>
      </c>
      <c r="O6" s="36" t="s">
        <v>14</v>
      </c>
    </row>
    <row r="7" spans="2:15" ht="14.25" customHeight="1">
      <c r="B7" s="37" t="s">
        <v>17</v>
      </c>
      <c r="C7" s="292" t="e">
        <f>+IF('入力画面'!$B14="",#N/A,'入力画面'!$B14)</f>
        <v>#N/A</v>
      </c>
      <c r="D7" s="286" t="e">
        <f>+IF('入力画面'!$B15="",#N/A,'入力画面'!$B15)</f>
        <v>#N/A</v>
      </c>
      <c r="E7" s="286" t="e">
        <f>+IF('入力画面'!$B16="",#N/A,'入力画面'!$B16)</f>
        <v>#N/A</v>
      </c>
      <c r="F7" s="286" t="e">
        <f>+IF('入力画面'!$B17="",#N/A,'入力画面'!$B17)</f>
        <v>#N/A</v>
      </c>
      <c r="G7" s="286" t="e">
        <f>+IF('入力画面'!$B18="",#N/A,'入力画面'!$B18)</f>
        <v>#N/A</v>
      </c>
      <c r="H7" s="286" t="e">
        <f>+IF('入力画面'!$B19="",#N/A,'入力画面'!$B19)</f>
        <v>#N/A</v>
      </c>
      <c r="I7" s="286" t="e">
        <f>+IF('入力画面'!$B20="",#N/A,'入力画面'!$B20)</f>
        <v>#N/A</v>
      </c>
      <c r="J7" s="286" t="e">
        <f>+IF('入力画面'!$B21="",#N/A,'入力画面'!$B21)</f>
        <v>#N/A</v>
      </c>
      <c r="K7" s="286" t="e">
        <f>+IF('入力画面'!$B22="",#N/A,'入力画面'!$B22)</f>
        <v>#N/A</v>
      </c>
      <c r="L7" s="286" t="e">
        <f>+IF('入力画面'!$B23="",#N/A,'入力画面'!$B23)</f>
        <v>#N/A</v>
      </c>
      <c r="M7" s="286" t="e">
        <f>+IF('入力画面'!$B24="",#N/A,'入力画面'!$B24)</f>
        <v>#N/A</v>
      </c>
      <c r="N7" s="286" t="e">
        <f>+IF(AND('入力画面'!$B25="",'入力画面'!$B26=""),#N/A,'入力画面'!$B25+'入力画面'!$B26)</f>
        <v>#N/A</v>
      </c>
      <c r="O7" s="284">
        <f>+'入力画面'!F26</f>
        <v>0</v>
      </c>
    </row>
    <row r="8" spans="2:15" s="21" customFormat="1" ht="15.75" customHeight="1">
      <c r="B8" s="28" t="str">
        <f>+'入力画面'!A12</f>
        <v>H年月期</v>
      </c>
      <c r="C8" s="290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5"/>
    </row>
    <row r="9" spans="2:15" s="21" customFormat="1" ht="14.25" customHeight="1">
      <c r="B9" s="38" t="s">
        <v>15</v>
      </c>
      <c r="C9" s="290" t="e">
        <f>+IF('入力画面'!$J14="",#N/A,'入力画面'!$J14)</f>
        <v>#N/A</v>
      </c>
      <c r="D9" s="282" t="e">
        <f>+IF('入力画面'!$J15="",#N/A,'入力画面'!$J15)</f>
        <v>#N/A</v>
      </c>
      <c r="E9" s="282" t="e">
        <f>+IF('入力画面'!$J16="",#N/A,'入力画面'!$J16)</f>
        <v>#N/A</v>
      </c>
      <c r="F9" s="282" t="e">
        <f>+IF('入力画面'!$J17="",#N/A,'入力画面'!$J17)</f>
        <v>#N/A</v>
      </c>
      <c r="G9" s="282" t="e">
        <f>+IF('入力画面'!$J18="",#N/A,'入力画面'!$J18)</f>
        <v>#N/A</v>
      </c>
      <c r="H9" s="282" t="e">
        <f>+IF('入力画面'!$J19="",#N/A,'入力画面'!$J19)</f>
        <v>#N/A</v>
      </c>
      <c r="I9" s="282" t="e">
        <f>+IF('入力画面'!$J20="",#N/A,'入力画面'!$J20)</f>
        <v>#N/A</v>
      </c>
      <c r="J9" s="282" t="e">
        <f>+IF('入力画面'!$J21="",#N/A,'入力画面'!$J21)</f>
        <v>#N/A</v>
      </c>
      <c r="K9" s="282" t="e">
        <f>+IF('入力画面'!$J22="",#N/A,'入力画面'!$J22)</f>
        <v>#N/A</v>
      </c>
      <c r="L9" s="282" t="e">
        <f>+IF('入力画面'!$J23="",#N/A,'入力画面'!$J23)</f>
        <v>#N/A</v>
      </c>
      <c r="M9" s="282" t="e">
        <f>+IF('入力画面'!$J24="",#N/A,'入力画面'!$J24)</f>
        <v>#N/A</v>
      </c>
      <c r="N9" s="282" t="e">
        <f>+IF(AND('入力画面'!$J25="",'入力画面'!$J26=""),#N/A,'入力画面'!$J25+'入力画面'!$J26)</f>
        <v>#N/A</v>
      </c>
      <c r="O9" s="287">
        <f>+'入力画面'!K26</f>
        <v>0</v>
      </c>
    </row>
    <row r="10" spans="2:15" ht="15" customHeight="1">
      <c r="B10" s="29" t="str">
        <f>+'入力画面'!I12</f>
        <v>H-1年月期</v>
      </c>
      <c r="C10" s="290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8"/>
    </row>
    <row r="11" spans="2:15" ht="14.25" customHeight="1">
      <c r="B11" s="39" t="s">
        <v>18</v>
      </c>
      <c r="C11" s="290" t="e">
        <f>+IF('入力画面'!$M14="",#N/A,'入力画面'!$M14)</f>
        <v>#N/A</v>
      </c>
      <c r="D11" s="282" t="e">
        <f>+IF('入力画面'!$M15="",#N/A,'入力画面'!$M15)</f>
        <v>#N/A</v>
      </c>
      <c r="E11" s="282" t="e">
        <f>+IF('入力画面'!$M16="",#N/A,'入力画面'!$M16)</f>
        <v>#N/A</v>
      </c>
      <c r="F11" s="282" t="e">
        <f>+IF('入力画面'!$M17="",#N/A,'入力画面'!$M17)</f>
        <v>#N/A</v>
      </c>
      <c r="G11" s="282" t="e">
        <f>+IF('入力画面'!$M18="",#N/A,'入力画面'!$M18)</f>
        <v>#N/A</v>
      </c>
      <c r="H11" s="282" t="e">
        <f>+IF('入力画面'!$M19="",#N/A,'入力画面'!$M19)</f>
        <v>#N/A</v>
      </c>
      <c r="I11" s="282" t="e">
        <f>+IF('入力画面'!$M20="",#N/A,'入力画面'!$M20)</f>
        <v>#N/A</v>
      </c>
      <c r="J11" s="282" t="e">
        <f>+IF('入力画面'!$M21="",#N/A,'入力画面'!$M21)</f>
        <v>#N/A</v>
      </c>
      <c r="K11" s="282" t="e">
        <f>+IF('入力画面'!$M22="",#N/A,'入力画面'!$M22)</f>
        <v>#N/A</v>
      </c>
      <c r="L11" s="282" t="e">
        <f>+IF('入力画面'!$M23="",#N/A,'入力画面'!$M23)</f>
        <v>#N/A</v>
      </c>
      <c r="M11" s="282" t="e">
        <f>+IF('入力画面'!$M24="",#N/A,'入力画面'!$M24)</f>
        <v>#N/A</v>
      </c>
      <c r="N11" s="282" t="e">
        <f>+IF(AND('入力画面'!$M25="",'入力画面'!$M26=""),#N/A,'入力画面'!$M25+'入力画面'!$M26)</f>
        <v>#N/A</v>
      </c>
      <c r="O11" s="279">
        <f>+'入力画面'!N26</f>
        <v>0</v>
      </c>
    </row>
    <row r="12" spans="2:15" ht="15.75" customHeight="1">
      <c r="B12" s="29" t="str">
        <f>+'入力画面'!L12</f>
        <v>H-2年月期</v>
      </c>
      <c r="C12" s="290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79"/>
    </row>
    <row r="13" spans="2:15" ht="14.25" customHeight="1">
      <c r="B13" s="39" t="s">
        <v>19</v>
      </c>
      <c r="C13" s="290" t="e">
        <f>+IF('入力画面'!$P14="",#N/A,'入力画面'!$P14)</f>
        <v>#N/A</v>
      </c>
      <c r="D13" s="282" t="e">
        <f>+IF('入力画面'!$P15="",#N/A,'入力画面'!$P15)</f>
        <v>#N/A</v>
      </c>
      <c r="E13" s="282" t="e">
        <f>+IF('入力画面'!$P16="",#N/A,'入力画面'!$P16)</f>
        <v>#N/A</v>
      </c>
      <c r="F13" s="282" t="e">
        <f>+IF('入力画面'!$P17="",#N/A,'入力画面'!$P17)</f>
        <v>#N/A</v>
      </c>
      <c r="G13" s="282" t="e">
        <f>+IF('入力画面'!$P18="",#N/A,'入力画面'!$P18)</f>
        <v>#N/A</v>
      </c>
      <c r="H13" s="282" t="e">
        <f>+IF('入力画面'!$P19="",#N/A,'入力画面'!$P19)</f>
        <v>#N/A</v>
      </c>
      <c r="I13" s="282" t="e">
        <f>+IF('入力画面'!$P20="",#N/A,'入力画面'!$P20)</f>
        <v>#N/A</v>
      </c>
      <c r="J13" s="282" t="e">
        <f>+IF('入力画面'!$P21="",#N/A,'入力画面'!$P21)</f>
        <v>#N/A</v>
      </c>
      <c r="K13" s="282" t="e">
        <f>+IF('入力画面'!$P22="",#N/A,'入力画面'!$P22)</f>
        <v>#N/A</v>
      </c>
      <c r="L13" s="282" t="e">
        <f>+IF('入力画面'!$P23="",#N/A,'入力画面'!$P23)</f>
        <v>#N/A</v>
      </c>
      <c r="M13" s="282" t="e">
        <f>+IF('入力画面'!$P24="",#N/A,'入力画面'!$P24)</f>
        <v>#N/A</v>
      </c>
      <c r="N13" s="282" t="e">
        <f>+IF(AND('入力画面'!$P25="",'入力画面'!$P26=""),#N/A,'入力画面'!$P25+'入力画面'!P26)</f>
        <v>#N/A</v>
      </c>
      <c r="O13" s="279">
        <f>+'入力画面'!Q26</f>
        <v>0</v>
      </c>
    </row>
    <row r="14" spans="2:15" ht="15.75" customHeight="1" thickBot="1">
      <c r="B14" s="30" t="str">
        <f>+'入力画面'!O12</f>
        <v>H-3年月期</v>
      </c>
      <c r="C14" s="291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0"/>
    </row>
    <row r="15" ht="9.75" customHeight="1" thickBot="1"/>
    <row r="16" spans="2:15" ht="18.75" customHeight="1" thickBot="1">
      <c r="B16" s="162" t="s">
        <v>63</v>
      </c>
      <c r="C16" s="163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8"/>
    </row>
    <row r="17" spans="2:15" s="61" customFormat="1" ht="19.5" customHeight="1">
      <c r="B17" s="29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</row>
    <row r="18" ht="29.25" customHeight="1"/>
    <row r="33" s="61" customFormat="1" ht="13.5"/>
    <row r="34" s="61" customFormat="1" ht="13.5"/>
    <row r="35" spans="2:3" ht="13.5">
      <c r="B35" s="119" t="s">
        <v>56</v>
      </c>
      <c r="C35" s="120">
        <f>+'集計（非表示）'!D55</f>
        <v>0</v>
      </c>
    </row>
    <row r="36" spans="2:6" ht="13.5">
      <c r="B36" s="121" t="s">
        <v>57</v>
      </c>
      <c r="C36" s="122">
        <f>+'集計（非表示）'!D56</f>
        <v>0</v>
      </c>
      <c r="E36" s="22"/>
      <c r="F36" s="118"/>
    </row>
    <row r="37" s="61" customFormat="1" ht="13.5"/>
  </sheetData>
  <sheetProtection sheet="1" objects="1" scenarios="1"/>
  <mergeCells count="56">
    <mergeCell ref="B17:O17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N13:N14"/>
    <mergeCell ref="C7:C8"/>
    <mergeCell ref="D7:D8"/>
    <mergeCell ref="E7:E8"/>
    <mergeCell ref="F7:F8"/>
    <mergeCell ref="N7:N8"/>
    <mergeCell ref="G7:G8"/>
    <mergeCell ref="H7:H8"/>
    <mergeCell ref="I7:I8"/>
    <mergeCell ref="J7:J8"/>
    <mergeCell ref="O9:O10"/>
    <mergeCell ref="B3:O3"/>
    <mergeCell ref="C13:C14"/>
    <mergeCell ref="D13:D14"/>
    <mergeCell ref="E13:E14"/>
    <mergeCell ref="F13:F14"/>
    <mergeCell ref="G13:G14"/>
    <mergeCell ref="H13:H14"/>
    <mergeCell ref="I13:I14"/>
    <mergeCell ref="K7:K8"/>
    <mergeCell ref="D16:O16"/>
    <mergeCell ref="O13:O14"/>
    <mergeCell ref="N5:O5"/>
    <mergeCell ref="J13:J14"/>
    <mergeCell ref="K13:K14"/>
    <mergeCell ref="L13:L14"/>
    <mergeCell ref="M13:M14"/>
    <mergeCell ref="O7:O8"/>
    <mergeCell ref="L7:L8"/>
    <mergeCell ref="M7:M8"/>
  </mergeCells>
  <conditionalFormatting sqref="C7:N15">
    <cfRule type="expression" priority="1" dxfId="0" stopIfTrue="1">
      <formula>ISERROR(C7)</formula>
    </cfRule>
  </conditionalFormatting>
  <printOptions/>
  <pageMargins left="0.23" right="0.2" top="0.77" bottom="0.64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2.5" customHeight="1">
      <c r="B3" s="289" t="str">
        <f>CONCATENATE(+'入力画面'!C9," 移動年計グラフ")</f>
        <v>売上高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9.75" customHeight="1" thickBot="1">
      <c r="M5" s="281" t="s">
        <v>16</v>
      </c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>IF(C6=12,1,C6+1)</f>
        <v>2</v>
      </c>
      <c r="E6" s="34">
        <f aca="true" t="shared" si="0" ref="E6:M6">IF(D6=12,1,D6+1)</f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>IF(M6=12,1,M6+1)</f>
        <v>12</v>
      </c>
    </row>
    <row r="7" spans="2:14" s="2" customFormat="1" ht="14.25" customHeight="1">
      <c r="B7" s="85" t="str">
        <f>+'入力画面'!A12</f>
        <v>H年月期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4" ht="18" customHeight="1">
      <c r="B8" s="59" t="s">
        <v>24</v>
      </c>
      <c r="C8" s="63" t="e">
        <f>+'集計（非表示）'!$I41</f>
        <v>#N/A</v>
      </c>
      <c r="D8" s="64" t="e">
        <f>+'集計（非表示）'!$I42</f>
        <v>#N/A</v>
      </c>
      <c r="E8" s="64" t="e">
        <f>+'集計（非表示）'!$I43</f>
        <v>#N/A</v>
      </c>
      <c r="F8" s="64" t="e">
        <f>+'集計（非表示）'!$I44</f>
        <v>#N/A</v>
      </c>
      <c r="G8" s="64" t="e">
        <f>+'集計（非表示）'!$I45</f>
        <v>#N/A</v>
      </c>
      <c r="H8" s="64" t="e">
        <f>+'集計（非表示）'!$I46</f>
        <v>#N/A</v>
      </c>
      <c r="I8" s="64" t="e">
        <f>+'集計（非表示）'!$I47</f>
        <v>#N/A</v>
      </c>
      <c r="J8" s="64" t="e">
        <f>+'集計（非表示）'!$I48</f>
        <v>#N/A</v>
      </c>
      <c r="K8" s="64" t="e">
        <f>+'集計（非表示）'!$I49</f>
        <v>#N/A</v>
      </c>
      <c r="L8" s="64" t="e">
        <f>+'集計（非表示）'!$I50</f>
        <v>#N/A</v>
      </c>
      <c r="M8" s="64" t="e">
        <f>+'集計（非表示）'!$I51</f>
        <v>#N/A</v>
      </c>
      <c r="N8" s="65" t="e">
        <f>+'集計（非表示）'!$I52</f>
        <v>#N/A</v>
      </c>
    </row>
    <row r="9" spans="2:14" s="21" customFormat="1" ht="18" customHeight="1">
      <c r="B9" s="55" t="s">
        <v>42</v>
      </c>
      <c r="C9" s="66" t="e">
        <f>+'集計（非表示）'!$K41</f>
        <v>#N/A</v>
      </c>
      <c r="D9" s="67" t="e">
        <f>+'集計（非表示）'!$K42</f>
        <v>#N/A</v>
      </c>
      <c r="E9" s="67" t="e">
        <f>+'集計（非表示）'!$K43</f>
        <v>#N/A</v>
      </c>
      <c r="F9" s="67" t="e">
        <f>+'集計（非表示）'!$K44</f>
        <v>#N/A</v>
      </c>
      <c r="G9" s="67" t="e">
        <f>+'集計（非表示）'!$K45</f>
        <v>#N/A</v>
      </c>
      <c r="H9" s="67" t="e">
        <f>+'集計（非表示）'!$K46</f>
        <v>#N/A</v>
      </c>
      <c r="I9" s="67" t="e">
        <f>+'集計（非表示）'!$K47</f>
        <v>#N/A</v>
      </c>
      <c r="J9" s="67" t="e">
        <f>+'集計（非表示）'!$K48</f>
        <v>#N/A</v>
      </c>
      <c r="K9" s="67" t="e">
        <f>+'集計（非表示）'!$K49</f>
        <v>#N/A</v>
      </c>
      <c r="L9" s="67" t="e">
        <f>+'集計（非表示）'!$K50</f>
        <v>#N/A</v>
      </c>
      <c r="M9" s="67" t="e">
        <f>+'集計（非表示）'!$K51</f>
        <v>#N/A</v>
      </c>
      <c r="N9" s="68" t="e">
        <f>+'集計（非表示）'!$K52</f>
        <v>#N/A</v>
      </c>
    </row>
    <row r="10" spans="2:14" s="21" customFormat="1" ht="14.25" customHeight="1">
      <c r="B10" s="86" t="str">
        <f>+'入力画面'!I12</f>
        <v>H-1年月期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14" ht="18" customHeight="1">
      <c r="B11" s="62" t="s">
        <v>24</v>
      </c>
      <c r="C11" s="63" t="e">
        <f>+'集計（非表示）'!$I29</f>
        <v>#N/A</v>
      </c>
      <c r="D11" s="64" t="e">
        <f>+'集計（非表示）'!$I30</f>
        <v>#N/A</v>
      </c>
      <c r="E11" s="64" t="e">
        <f>+'集計（非表示）'!$I31</f>
        <v>#N/A</v>
      </c>
      <c r="F11" s="64" t="e">
        <f>+'集計（非表示）'!$I32</f>
        <v>#N/A</v>
      </c>
      <c r="G11" s="64" t="e">
        <f>+'集計（非表示）'!$I33</f>
        <v>#N/A</v>
      </c>
      <c r="H11" s="64" t="e">
        <f>+'集計（非表示）'!$I34</f>
        <v>#N/A</v>
      </c>
      <c r="I11" s="64" t="e">
        <f>+'集計（非表示）'!$I35</f>
        <v>#N/A</v>
      </c>
      <c r="J11" s="64" t="e">
        <f>+'集計（非表示）'!$I36</f>
        <v>#N/A</v>
      </c>
      <c r="K11" s="64" t="e">
        <f>+'集計（非表示）'!$I37</f>
        <v>#N/A</v>
      </c>
      <c r="L11" s="64" t="e">
        <f>+'集計（非表示）'!$I38</f>
        <v>#N/A</v>
      </c>
      <c r="M11" s="64" t="e">
        <f>+'集計（非表示）'!$I39</f>
        <v>#N/A</v>
      </c>
      <c r="N11" s="65" t="e">
        <f>+'集計（非表示）'!$I40</f>
        <v>#N/A</v>
      </c>
    </row>
    <row r="12" spans="2:14" s="21" customFormat="1" ht="18" customHeight="1">
      <c r="B12" s="55" t="s">
        <v>42</v>
      </c>
      <c r="C12" s="66" t="e">
        <f>+'集計（非表示）'!$K29</f>
        <v>#N/A</v>
      </c>
      <c r="D12" s="67" t="e">
        <f>+'集計（非表示）'!$K30</f>
        <v>#N/A</v>
      </c>
      <c r="E12" s="67" t="e">
        <f>+'集計（非表示）'!$K31</f>
        <v>#N/A</v>
      </c>
      <c r="F12" s="67" t="e">
        <f>+'集計（非表示）'!$K32</f>
        <v>#N/A</v>
      </c>
      <c r="G12" s="67" t="e">
        <f>+'集計（非表示）'!$K33</f>
        <v>#N/A</v>
      </c>
      <c r="H12" s="67" t="e">
        <f>+'集計（非表示）'!$K34</f>
        <v>#N/A</v>
      </c>
      <c r="I12" s="67" t="e">
        <f>+'集計（非表示）'!$K35</f>
        <v>#N/A</v>
      </c>
      <c r="J12" s="67" t="e">
        <f>+'集計（非表示）'!$K36</f>
        <v>#N/A</v>
      </c>
      <c r="K12" s="67" t="e">
        <f>+'集計（非表示）'!$K37</f>
        <v>#N/A</v>
      </c>
      <c r="L12" s="67" t="e">
        <f>+'集計（非表示）'!$K38</f>
        <v>#N/A</v>
      </c>
      <c r="M12" s="67" t="e">
        <f>+'集計（非表示）'!$K39</f>
        <v>#N/A</v>
      </c>
      <c r="N12" s="68" t="e">
        <f>+'集計（非表示）'!$K40</f>
        <v>#N/A</v>
      </c>
    </row>
    <row r="13" spans="2:14" s="21" customFormat="1" ht="14.25" customHeight="1">
      <c r="B13" s="86" t="str">
        <f>+'入力画面'!L12</f>
        <v>H-2年月期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8" customHeight="1">
      <c r="B14" s="62" t="s">
        <v>24</v>
      </c>
      <c r="C14" s="63" t="e">
        <f>+'集計（非表示）'!$I17</f>
        <v>#N/A</v>
      </c>
      <c r="D14" s="64" t="e">
        <f>+'集計（非表示）'!$I18</f>
        <v>#N/A</v>
      </c>
      <c r="E14" s="64" t="e">
        <f>+'集計（非表示）'!$I19</f>
        <v>#N/A</v>
      </c>
      <c r="F14" s="64" t="e">
        <f>+'集計（非表示）'!$I20</f>
        <v>#N/A</v>
      </c>
      <c r="G14" s="64" t="e">
        <f>+'集計（非表示）'!$I21</f>
        <v>#N/A</v>
      </c>
      <c r="H14" s="64" t="e">
        <f>+'集計（非表示）'!$I22</f>
        <v>#N/A</v>
      </c>
      <c r="I14" s="64" t="e">
        <f>+'集計（非表示）'!$I23</f>
        <v>#N/A</v>
      </c>
      <c r="J14" s="64" t="e">
        <f>+'集計（非表示）'!$I24</f>
        <v>#N/A</v>
      </c>
      <c r="K14" s="64" t="e">
        <f>+'集計（非表示）'!$I25</f>
        <v>#N/A</v>
      </c>
      <c r="L14" s="64" t="e">
        <f>+'集計（非表示）'!$I26</f>
        <v>#N/A</v>
      </c>
      <c r="M14" s="64" t="e">
        <f>+'集計（非表示）'!$I27</f>
        <v>#N/A</v>
      </c>
      <c r="N14" s="65" t="e">
        <f>+'集計（非表示）'!$I28</f>
        <v>#N/A</v>
      </c>
    </row>
    <row r="15" spans="2:14" s="21" customFormat="1" ht="18" customHeight="1" thickBot="1">
      <c r="B15" s="60" t="s">
        <v>42</v>
      </c>
      <c r="C15" s="72" t="e">
        <f>+'集計（非表示）'!$K17</f>
        <v>#N/A</v>
      </c>
      <c r="D15" s="73" t="e">
        <f>+'集計（非表示）'!$K18</f>
        <v>#N/A</v>
      </c>
      <c r="E15" s="73" t="e">
        <f>+'集計（非表示）'!$K19</f>
        <v>#N/A</v>
      </c>
      <c r="F15" s="73" t="e">
        <f>+'集計（非表示）'!$K20</f>
        <v>#N/A</v>
      </c>
      <c r="G15" s="73" t="e">
        <f>+'集計（非表示）'!$K21</f>
        <v>#N/A</v>
      </c>
      <c r="H15" s="73" t="e">
        <f>+'集計（非表示）'!$K22</f>
        <v>#N/A</v>
      </c>
      <c r="I15" s="73" t="e">
        <f>+'集計（非表示）'!$K23</f>
        <v>#N/A</v>
      </c>
      <c r="J15" s="73" t="e">
        <f>+'集計（非表示）'!$K24</f>
        <v>#N/A</v>
      </c>
      <c r="K15" s="73" t="e">
        <f>+'集計（非表示）'!$K25</f>
        <v>#N/A</v>
      </c>
      <c r="L15" s="73" t="e">
        <f>+'集計（非表示）'!$K26</f>
        <v>#N/A</v>
      </c>
      <c r="M15" s="73" t="e">
        <f>+'集計（非表示）'!$K27</f>
        <v>#N/A</v>
      </c>
      <c r="N15" s="74" t="e">
        <f>+'集計（非表示）'!$K28</f>
        <v>#N/A</v>
      </c>
    </row>
    <row r="16" ht="10.5" customHeight="1" thickBot="1"/>
    <row r="17" spans="2:14" ht="18.75" customHeight="1" thickBot="1">
      <c r="B17" s="162" t="s">
        <v>63</v>
      </c>
      <c r="C17" s="163" t="e">
        <f>IF(ISBLANK(+'月次推移1売上'!C16),#N/A,ROUNDDOWN(+'月次推移1売上'!C16*12,3))</f>
        <v>#N/A</v>
      </c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ht="19.5" customHeight="1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s="61" customFormat="1" ht="14.25"/>
    <row r="32" s="61" customFormat="1" ht="14.25"/>
    <row r="33" s="61" customFormat="1" ht="14.25"/>
    <row r="34" s="61" customFormat="1" ht="14.25"/>
    <row r="35" spans="2:3" ht="13.5">
      <c r="B35" s="119" t="s">
        <v>56</v>
      </c>
      <c r="C35" s="120">
        <f>+'集計（非表示）'!K55</f>
        <v>0</v>
      </c>
    </row>
    <row r="36" spans="2:6" ht="13.5">
      <c r="B36" s="121" t="s">
        <v>57</v>
      </c>
      <c r="C36" s="122">
        <f>+'集計（非表示）'!K56</f>
        <v>0</v>
      </c>
      <c r="E36" s="22"/>
      <c r="F36" s="118"/>
    </row>
  </sheetData>
  <sheetProtection sheet="1" objects="1" scenarios="1"/>
  <mergeCells count="4">
    <mergeCell ref="B3:N3"/>
    <mergeCell ref="M5:N5"/>
    <mergeCell ref="B18:N18"/>
    <mergeCell ref="D17:N17"/>
  </mergeCells>
  <conditionalFormatting sqref="C16:M16 C8:C15 E8:N15 D8:D13 D15">
    <cfRule type="expression" priority="1" dxfId="0" stopIfTrue="1">
      <formula>ISERROR(C8)</formula>
    </cfRule>
  </conditionalFormatting>
  <conditionalFormatting sqref="D14">
    <cfRule type="expression" priority="2" dxfId="0" stopIfTrue="1">
      <formula>ISERROR(D14)</formula>
    </cfRule>
  </conditionalFormatting>
  <conditionalFormatting sqref="C17">
    <cfRule type="expression" priority="3" dxfId="0" stopIfTrue="1">
      <formula>ISERROR(C17)</formula>
    </cfRule>
  </conditionalFormatting>
  <printOptions/>
  <pageMargins left="0.31496062992125984" right="0.1968503937007874" top="0.7874015748031497" bottom="0.629921259842519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796875" defaultRowHeight="14.25"/>
  <cols>
    <col min="1" max="1" width="1.69921875" style="1" customWidth="1"/>
    <col min="2" max="2" width="15.59765625" style="1" customWidth="1"/>
    <col min="3" max="13" width="9.59765625" style="1" customWidth="1"/>
    <col min="14" max="14" width="10" style="1" customWidth="1"/>
    <col min="15" max="15" width="9.59765625" style="1" customWidth="1"/>
    <col min="16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5" ht="26.25" customHeight="1">
      <c r="B3" s="289" t="str">
        <f>CONCATENATE('入力画面'!A47," 月次推移グラフ")</f>
        <v>売上総利益 月次推移グラフ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2:3" ht="15.75" customHeight="1">
      <c r="B4" s="22" t="s">
        <v>13</v>
      </c>
      <c r="C4" s="1">
        <f>+'入力画面'!C5</f>
        <v>0</v>
      </c>
    </row>
    <row r="5" spans="14:15" ht="14.25" thickBot="1">
      <c r="N5" s="281"/>
      <c r="O5" s="281"/>
    </row>
    <row r="6" spans="2:15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5">
        <f t="shared" si="0"/>
        <v>12</v>
      </c>
      <c r="O6" s="36" t="s">
        <v>14</v>
      </c>
    </row>
    <row r="7" spans="2:15" ht="14.25" customHeight="1">
      <c r="B7" s="37" t="s">
        <v>17</v>
      </c>
      <c r="C7" s="292" t="e">
        <f>+IF('月次推移1売上'!C7="",#N/A,+'入力画面'!B52)</f>
        <v>#N/A</v>
      </c>
      <c r="D7" s="286" t="e">
        <f>+IF('月次推移1売上'!D7="",#N/A,'入力画面'!$B53)</f>
        <v>#N/A</v>
      </c>
      <c r="E7" s="286" t="e">
        <f>+IF('月次推移1売上'!E7="",#N/A,'入力画面'!$B54)</f>
        <v>#N/A</v>
      </c>
      <c r="F7" s="286" t="e">
        <f>+IF('月次推移1売上'!F7="",#N/A,'入力画面'!$B55)</f>
        <v>#N/A</v>
      </c>
      <c r="G7" s="286" t="e">
        <f>+IF('月次推移1売上'!G7="",#N/A,'入力画面'!$B56)</f>
        <v>#N/A</v>
      </c>
      <c r="H7" s="286" t="e">
        <f>+IF('月次推移1売上'!H7="",#N/A,'入力画面'!$B57)</f>
        <v>#N/A</v>
      </c>
      <c r="I7" s="286" t="e">
        <f>+IF('月次推移1売上'!I7="",#N/A,'入力画面'!$B58)</f>
        <v>#N/A</v>
      </c>
      <c r="J7" s="286" t="e">
        <f>+IF('月次推移1売上'!J7="",#N/A,'入力画面'!$B59)</f>
        <v>#N/A</v>
      </c>
      <c r="K7" s="286" t="e">
        <f>+IF('月次推移1売上'!K7="",#N/A,'入力画面'!$B60)</f>
        <v>#N/A</v>
      </c>
      <c r="L7" s="286" t="e">
        <f>+IF('月次推移1売上'!L7="",#N/A,'入力画面'!$B61)</f>
        <v>#N/A</v>
      </c>
      <c r="M7" s="286" t="e">
        <f>+IF('月次推移1売上'!M7="",#N/A,'入力画面'!$B62)</f>
        <v>#N/A</v>
      </c>
      <c r="N7" s="286" t="e">
        <f>+IF(+'月次推移1売上'!N7="",#N/A,'入力画面'!$B63+'入力画面'!$B64)</f>
        <v>#N/A</v>
      </c>
      <c r="O7" s="284">
        <f>+'入力画面'!F64</f>
        <v>0</v>
      </c>
    </row>
    <row r="8" spans="2:15" s="21" customFormat="1" ht="15.75" customHeight="1">
      <c r="B8" s="28" t="str">
        <f>+'入力画面'!A12</f>
        <v>H年月期</v>
      </c>
      <c r="C8" s="290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5"/>
    </row>
    <row r="9" spans="2:15" s="21" customFormat="1" ht="14.25" customHeight="1">
      <c r="B9" s="38" t="s">
        <v>15</v>
      </c>
      <c r="C9" s="290" t="e">
        <f>+IF(+'月次推移1売上'!C9="",#N/A,+'入力画面'!$J52)</f>
        <v>#N/A</v>
      </c>
      <c r="D9" s="299" t="e">
        <f>+IF(+'月次推移1売上'!D9="",#N/A,+'入力画面'!$J53)</f>
        <v>#N/A</v>
      </c>
      <c r="E9" s="299" t="e">
        <f>+IF(+'月次推移1売上'!E9="",#N/A,+'入力画面'!$J54)</f>
        <v>#N/A</v>
      </c>
      <c r="F9" s="299" t="e">
        <f>+IF(+'月次推移1売上'!F9="",#N/A,+'入力画面'!$J55)</f>
        <v>#N/A</v>
      </c>
      <c r="G9" s="299" t="e">
        <f>+IF(+'月次推移1売上'!G9="",#N/A,+'入力画面'!$J56)</f>
        <v>#N/A</v>
      </c>
      <c r="H9" s="299" t="e">
        <f>+IF(+'月次推移1売上'!H9="",#N/A,+'入力画面'!$J57)</f>
        <v>#N/A</v>
      </c>
      <c r="I9" s="299" t="e">
        <f>+IF(+'月次推移1売上'!I9="",#N/A,+'入力画面'!$J58)</f>
        <v>#N/A</v>
      </c>
      <c r="J9" s="299" t="e">
        <f>+IF(+'月次推移1売上'!J9="",#N/A,+'入力画面'!$J59)</f>
        <v>#N/A</v>
      </c>
      <c r="K9" s="299" t="e">
        <f>+IF(+'月次推移1売上'!K9="",#N/A,+'入力画面'!$J60)</f>
        <v>#N/A</v>
      </c>
      <c r="L9" s="299" t="e">
        <f>+IF(+'月次推移1売上'!L9="",#N/A,+'入力画面'!$J61)</f>
        <v>#N/A</v>
      </c>
      <c r="M9" s="299" t="e">
        <f>+IF(+'月次推移1売上'!M9="",#N/A,+'入力画面'!$J62)</f>
        <v>#N/A</v>
      </c>
      <c r="N9" s="282" t="e">
        <f>+IF(+'月次推移1売上'!N9="",#N/A,'入力画面'!$J63+'入力画面'!$J64)</f>
        <v>#N/A</v>
      </c>
      <c r="O9" s="287">
        <f>+'入力画面'!K64</f>
        <v>0</v>
      </c>
    </row>
    <row r="10" spans="2:15" ht="15" customHeight="1">
      <c r="B10" s="29" t="str">
        <f>+'入力画面'!I12</f>
        <v>H-1年月期</v>
      </c>
      <c r="C10" s="29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282"/>
      <c r="O10" s="288"/>
    </row>
    <row r="11" spans="2:15" ht="14.25" customHeight="1">
      <c r="B11" s="39" t="s">
        <v>18</v>
      </c>
      <c r="C11" s="290" t="e">
        <f>+IF(+'月次推移1売上'!C11="",#N/A,+'入力画面'!$M52)</f>
        <v>#N/A</v>
      </c>
      <c r="D11" s="282" t="e">
        <f>+IF(+'月次推移1売上'!D11="",#N/A,+'入力画面'!$M53)</f>
        <v>#N/A</v>
      </c>
      <c r="E11" s="282" t="e">
        <f>+IF(+'月次推移1売上'!E11="",#N/A,+'入力画面'!$M54)</f>
        <v>#N/A</v>
      </c>
      <c r="F11" s="282" t="e">
        <f>+IF(+'月次推移1売上'!F11="",#N/A,+'入力画面'!$M55)</f>
        <v>#N/A</v>
      </c>
      <c r="G11" s="282" t="e">
        <f>+IF(+'月次推移1売上'!G11="",#N/A,+'入力画面'!$M56)</f>
        <v>#N/A</v>
      </c>
      <c r="H11" s="282" t="e">
        <f>+IF(+'月次推移1売上'!H11="",#N/A,+'入力画面'!$M57)</f>
        <v>#N/A</v>
      </c>
      <c r="I11" s="282" t="e">
        <f>+IF(+'月次推移1売上'!I11="",#N/A,+'入力画面'!$M58)</f>
        <v>#N/A</v>
      </c>
      <c r="J11" s="282" t="e">
        <f>+IF(+'月次推移1売上'!J11="",#N/A,+'入力画面'!$M59)</f>
        <v>#N/A</v>
      </c>
      <c r="K11" s="282" t="e">
        <f>+IF(+'月次推移1売上'!K11="",#N/A,+'入力画面'!$M60)</f>
        <v>#N/A</v>
      </c>
      <c r="L11" s="282" t="e">
        <f>+IF(+'月次推移1売上'!L11="",#N/A,+'入力画面'!$M61)</f>
        <v>#N/A</v>
      </c>
      <c r="M11" s="282" t="e">
        <f>+IF(+'月次推移1売上'!M11="",#N/A,+'入力画面'!$M62)</f>
        <v>#N/A</v>
      </c>
      <c r="N11" s="282" t="e">
        <f>+IF(+'月次推移1売上'!N11="",#N/A,'入力画面'!$M63+'入力画面'!$M64)</f>
        <v>#N/A</v>
      </c>
      <c r="O11" s="279">
        <f>+'入力画面'!N64</f>
        <v>0</v>
      </c>
    </row>
    <row r="12" spans="2:15" ht="15.75" customHeight="1">
      <c r="B12" s="29" t="str">
        <f>+'入力画面'!L12</f>
        <v>H-2年月期</v>
      </c>
      <c r="C12" s="290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79"/>
    </row>
    <row r="13" spans="2:15" ht="14.25" customHeight="1">
      <c r="B13" s="39" t="s">
        <v>19</v>
      </c>
      <c r="C13" s="290" t="e">
        <f>+IF(+'月次推移1売上'!C13="",#N/A,+'入力画面'!$P52)</f>
        <v>#N/A</v>
      </c>
      <c r="D13" s="282" t="e">
        <f>+IF(+'月次推移1売上'!D13="",#N/A,+'入力画面'!$P53)</f>
        <v>#N/A</v>
      </c>
      <c r="E13" s="282" t="e">
        <f>+IF(+'月次推移1売上'!E13="",#N/A,+'入力画面'!$P54)</f>
        <v>#N/A</v>
      </c>
      <c r="F13" s="282" t="e">
        <f>+IF(+'月次推移1売上'!F13="",#N/A,+'入力画面'!$P55)</f>
        <v>#N/A</v>
      </c>
      <c r="G13" s="282" t="e">
        <f>+IF(+'月次推移1売上'!G13="",#N/A,+'入力画面'!$P56)</f>
        <v>#N/A</v>
      </c>
      <c r="H13" s="282" t="e">
        <f>+IF(+'月次推移1売上'!H13="",#N/A,+'入力画面'!$P57)</f>
        <v>#N/A</v>
      </c>
      <c r="I13" s="282" t="e">
        <f>+IF(+'月次推移1売上'!I13="",#N/A,+'入力画面'!$P58)</f>
        <v>#N/A</v>
      </c>
      <c r="J13" s="282" t="e">
        <f>+IF(+'月次推移1売上'!J13="",#N/A,+'入力画面'!$P59)</f>
        <v>#N/A</v>
      </c>
      <c r="K13" s="282" t="e">
        <f>+IF(+'月次推移1売上'!K13="",#N/A,+'入力画面'!$P60)</f>
        <v>#N/A</v>
      </c>
      <c r="L13" s="282" t="e">
        <f>+IF(+'月次推移1売上'!L13="",#N/A,+'入力画面'!$P61)</f>
        <v>#N/A</v>
      </c>
      <c r="M13" s="282" t="e">
        <f>+IF(+'月次推移1売上'!M13="",#N/A,+'入力画面'!$P62)</f>
        <v>#N/A</v>
      </c>
      <c r="N13" s="282" t="e">
        <f>+IF(+'月次推移1売上'!N13="",#N/A,'入力画面'!$P63+'入力画面'!$P64)</f>
        <v>#N/A</v>
      </c>
      <c r="O13" s="279">
        <f>+'入力画面'!Q64</f>
        <v>0</v>
      </c>
    </row>
    <row r="14" spans="2:15" ht="15.75" customHeight="1" thickBot="1">
      <c r="B14" s="30" t="str">
        <f>+'入力画面'!O12</f>
        <v>H-3年月期</v>
      </c>
      <c r="C14" s="291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0"/>
    </row>
    <row r="15" ht="14.25" thickBot="1"/>
    <row r="16" spans="2:15" ht="18.75" customHeight="1" thickBot="1">
      <c r="B16" s="162" t="s">
        <v>63</v>
      </c>
      <c r="C16" s="163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8"/>
    </row>
    <row r="17" spans="2:15" s="61" customFormat="1" ht="19.5" customHeight="1">
      <c r="B17" s="29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</row>
    <row r="18" ht="14.25"/>
    <row r="33" s="61" customFormat="1" ht="13.5"/>
    <row r="34" s="61" customFormat="1" ht="13.5"/>
    <row r="35" spans="2:3" ht="13.5">
      <c r="B35" s="119" t="s">
        <v>56</v>
      </c>
      <c r="C35" s="120">
        <f>+'集計（非表示）'!D114</f>
        <v>0</v>
      </c>
    </row>
    <row r="36" spans="2:6" ht="13.5">
      <c r="B36" s="121" t="s">
        <v>57</v>
      </c>
      <c r="C36" s="122">
        <f>+'集計（非表示）'!D115</f>
        <v>0</v>
      </c>
      <c r="E36" s="22"/>
      <c r="F36" s="118"/>
    </row>
    <row r="37" s="61" customFormat="1" ht="13.5"/>
  </sheetData>
  <sheetProtection sheet="1" objects="1" scenarios="1"/>
  <mergeCells count="56">
    <mergeCell ref="O13:O14"/>
    <mergeCell ref="N5:O5"/>
    <mergeCell ref="J13:J14"/>
    <mergeCell ref="K13:K14"/>
    <mergeCell ref="L13:L14"/>
    <mergeCell ref="M13:M14"/>
    <mergeCell ref="O7:O8"/>
    <mergeCell ref="L7:L8"/>
    <mergeCell ref="M7:M8"/>
    <mergeCell ref="O9:O10"/>
    <mergeCell ref="B3:O3"/>
    <mergeCell ref="C13:C14"/>
    <mergeCell ref="D13:D14"/>
    <mergeCell ref="E13:E14"/>
    <mergeCell ref="F13:F14"/>
    <mergeCell ref="G13:G14"/>
    <mergeCell ref="H13:H14"/>
    <mergeCell ref="I13:I14"/>
    <mergeCell ref="K7:K8"/>
    <mergeCell ref="N13:N14"/>
    <mergeCell ref="C7:C8"/>
    <mergeCell ref="D7:D8"/>
    <mergeCell ref="E7:E8"/>
    <mergeCell ref="F7:F8"/>
    <mergeCell ref="G7:G8"/>
    <mergeCell ref="H7:H8"/>
    <mergeCell ref="I7:I8"/>
    <mergeCell ref="J7:J8"/>
    <mergeCell ref="L9:L10"/>
    <mergeCell ref="M9:M10"/>
    <mergeCell ref="N9:N10"/>
    <mergeCell ref="N7:N8"/>
    <mergeCell ref="O11:O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11:K12"/>
    <mergeCell ref="L11:L12"/>
    <mergeCell ref="M11:M12"/>
    <mergeCell ref="N11:N12"/>
    <mergeCell ref="D16:O16"/>
    <mergeCell ref="B17:O17"/>
    <mergeCell ref="C11:C12"/>
    <mergeCell ref="D11:D12"/>
    <mergeCell ref="E11:E12"/>
    <mergeCell ref="F11:F12"/>
    <mergeCell ref="G11:G12"/>
    <mergeCell ref="H11:H12"/>
    <mergeCell ref="I11:I12"/>
    <mergeCell ref="J11:J12"/>
  </mergeCells>
  <conditionalFormatting sqref="C7:N15">
    <cfRule type="expression" priority="1" dxfId="0" stopIfTrue="1">
      <formula>ISERROR(C7)</formula>
    </cfRule>
  </conditionalFormatting>
  <printOptions/>
  <pageMargins left="0.23" right="0.2" top="0.77" bottom="0.64" header="0.512" footer="0.51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6.25" customHeight="1">
      <c r="B3" s="289" t="str">
        <f>CONCATENATE(+'入力画面'!A47," 移動年計グラフ")</f>
        <v>売上総利益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15" thickBot="1">
      <c r="M5" s="281" t="s">
        <v>16</v>
      </c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 t="shared" si="0"/>
        <v>12</v>
      </c>
    </row>
    <row r="7" spans="2:14" s="2" customFormat="1" ht="14.25" customHeight="1">
      <c r="B7" s="85" t="str">
        <f>+'入力画面'!A12</f>
        <v>H年月期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4" ht="18" customHeight="1">
      <c r="B8" s="59" t="s">
        <v>24</v>
      </c>
      <c r="C8" s="63" t="e">
        <f>+'集計（非表示）'!$I101</f>
        <v>#N/A</v>
      </c>
      <c r="D8" s="64" t="e">
        <f>+'集計（非表示）'!$I102</f>
        <v>#N/A</v>
      </c>
      <c r="E8" s="64" t="e">
        <f>+'集計（非表示）'!$I103</f>
        <v>#N/A</v>
      </c>
      <c r="F8" s="64" t="e">
        <f>+'集計（非表示）'!$I104</f>
        <v>#N/A</v>
      </c>
      <c r="G8" s="64" t="e">
        <f>+'集計（非表示）'!$I105</f>
        <v>#N/A</v>
      </c>
      <c r="H8" s="64" t="e">
        <f>+'集計（非表示）'!$I106</f>
        <v>#N/A</v>
      </c>
      <c r="I8" s="64" t="e">
        <f>+'集計（非表示）'!$I107</f>
        <v>#N/A</v>
      </c>
      <c r="J8" s="64" t="e">
        <f>+'集計（非表示）'!$I108</f>
        <v>#N/A</v>
      </c>
      <c r="K8" s="64" t="e">
        <f>+'集計（非表示）'!$I109</f>
        <v>#N/A</v>
      </c>
      <c r="L8" s="64" t="e">
        <f>+'集計（非表示）'!$I110</f>
        <v>#N/A</v>
      </c>
      <c r="M8" s="64" t="e">
        <f>+'集計（非表示）'!$I111</f>
        <v>#N/A</v>
      </c>
      <c r="N8" s="65" t="e">
        <f>+'集計（非表示）'!$I112</f>
        <v>#N/A</v>
      </c>
    </row>
    <row r="9" spans="2:14" s="21" customFormat="1" ht="18" customHeight="1">
      <c r="B9" s="55" t="s">
        <v>42</v>
      </c>
      <c r="C9" s="66" t="e">
        <f>+'集計（非表示）'!$K101</f>
        <v>#N/A</v>
      </c>
      <c r="D9" s="67" t="e">
        <f>+'集計（非表示）'!$K102</f>
        <v>#N/A</v>
      </c>
      <c r="E9" s="67" t="e">
        <f>+'集計（非表示）'!$K103</f>
        <v>#N/A</v>
      </c>
      <c r="F9" s="67" t="e">
        <f>+'集計（非表示）'!$K104</f>
        <v>#N/A</v>
      </c>
      <c r="G9" s="67" t="e">
        <f>+'集計（非表示）'!$K105</f>
        <v>#N/A</v>
      </c>
      <c r="H9" s="67" t="e">
        <f>+'集計（非表示）'!$K106</f>
        <v>#N/A</v>
      </c>
      <c r="I9" s="67" t="e">
        <f>+'集計（非表示）'!$K107</f>
        <v>#N/A</v>
      </c>
      <c r="J9" s="67" t="e">
        <f>+'集計（非表示）'!$K108</f>
        <v>#N/A</v>
      </c>
      <c r="K9" s="67" t="e">
        <f>+'集計（非表示）'!$K109</f>
        <v>#N/A</v>
      </c>
      <c r="L9" s="67" t="e">
        <f>+'集計（非表示）'!$K110</f>
        <v>#N/A</v>
      </c>
      <c r="M9" s="67" t="e">
        <f>+'集計（非表示）'!$K111</f>
        <v>#N/A</v>
      </c>
      <c r="N9" s="68" t="e">
        <f>+'集計（非表示）'!$K112</f>
        <v>#N/A</v>
      </c>
    </row>
    <row r="10" spans="2:14" s="21" customFormat="1" ht="14.25" customHeight="1">
      <c r="B10" s="86" t="str">
        <f>+'入力画面'!I12</f>
        <v>H-1年月期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14" ht="18" customHeight="1">
      <c r="B11" s="62" t="s">
        <v>24</v>
      </c>
      <c r="C11" s="63" t="e">
        <f>+'集計（非表示）'!I89</f>
        <v>#N/A</v>
      </c>
      <c r="D11" s="64" t="e">
        <f>+'集計（非表示）'!$I90</f>
        <v>#N/A</v>
      </c>
      <c r="E11" s="64" t="e">
        <f>+'集計（非表示）'!$I91</f>
        <v>#N/A</v>
      </c>
      <c r="F11" s="64" t="e">
        <f>+'集計（非表示）'!$I92</f>
        <v>#N/A</v>
      </c>
      <c r="G11" s="64" t="e">
        <f>+'集計（非表示）'!$I93</f>
        <v>#N/A</v>
      </c>
      <c r="H11" s="64" t="e">
        <f>+'集計（非表示）'!$I94</f>
        <v>#N/A</v>
      </c>
      <c r="I11" s="64" t="e">
        <f>+'集計（非表示）'!$I95</f>
        <v>#N/A</v>
      </c>
      <c r="J11" s="64" t="e">
        <f>+'集計（非表示）'!$I96</f>
        <v>#N/A</v>
      </c>
      <c r="K11" s="64" t="e">
        <f>+'集計（非表示）'!$I97</f>
        <v>#N/A</v>
      </c>
      <c r="L11" s="64" t="e">
        <f>+'集計（非表示）'!$I98</f>
        <v>#N/A</v>
      </c>
      <c r="M11" s="64" t="e">
        <f>+'集計（非表示）'!$I99</f>
        <v>#N/A</v>
      </c>
      <c r="N11" s="65" t="e">
        <f>+'集計（非表示）'!$I100</f>
        <v>#N/A</v>
      </c>
    </row>
    <row r="12" spans="2:14" s="21" customFormat="1" ht="18" customHeight="1">
      <c r="B12" s="55" t="s">
        <v>42</v>
      </c>
      <c r="C12" s="66" t="e">
        <f>+'集計（非表示）'!$K89</f>
        <v>#N/A</v>
      </c>
      <c r="D12" s="67" t="e">
        <f>+'集計（非表示）'!$K90</f>
        <v>#N/A</v>
      </c>
      <c r="E12" s="67" t="e">
        <f>+'集計（非表示）'!$K91</f>
        <v>#N/A</v>
      </c>
      <c r="F12" s="67" t="e">
        <f>+'集計（非表示）'!$K92</f>
        <v>#N/A</v>
      </c>
      <c r="G12" s="67" t="e">
        <f>+'集計（非表示）'!$K93</f>
        <v>#N/A</v>
      </c>
      <c r="H12" s="67" t="e">
        <f>+'集計（非表示）'!$K94</f>
        <v>#N/A</v>
      </c>
      <c r="I12" s="67" t="e">
        <f>+'集計（非表示）'!$K95</f>
        <v>#N/A</v>
      </c>
      <c r="J12" s="67" t="e">
        <f>+'集計（非表示）'!$K96</f>
        <v>#N/A</v>
      </c>
      <c r="K12" s="67" t="e">
        <f>+'集計（非表示）'!$K97</f>
        <v>#N/A</v>
      </c>
      <c r="L12" s="67" t="e">
        <f>+'集計（非表示）'!$K98</f>
        <v>#N/A</v>
      </c>
      <c r="M12" s="67" t="e">
        <f>+'集計（非表示）'!$K99</f>
        <v>#N/A</v>
      </c>
      <c r="N12" s="68" t="e">
        <f>+'集計（非表示）'!$K100</f>
        <v>#N/A</v>
      </c>
    </row>
    <row r="13" spans="2:14" s="21" customFormat="1" ht="14.25" customHeight="1">
      <c r="B13" s="86" t="str">
        <f>+'入力画面'!L12</f>
        <v>H-2年月期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8" customHeight="1">
      <c r="B14" s="62" t="s">
        <v>24</v>
      </c>
      <c r="C14" s="63" t="e">
        <f>+'集計（非表示）'!I77</f>
        <v>#N/A</v>
      </c>
      <c r="D14" s="64" t="e">
        <f>+'集計（非表示）'!$I78</f>
        <v>#N/A</v>
      </c>
      <c r="E14" s="64" t="e">
        <f>+'集計（非表示）'!$I79</f>
        <v>#N/A</v>
      </c>
      <c r="F14" s="64" t="e">
        <f>+'集計（非表示）'!$I80</f>
        <v>#N/A</v>
      </c>
      <c r="G14" s="64" t="e">
        <f>+'集計（非表示）'!$I81</f>
        <v>#N/A</v>
      </c>
      <c r="H14" s="64" t="e">
        <f>+'集計（非表示）'!$I82</f>
        <v>#N/A</v>
      </c>
      <c r="I14" s="64" t="e">
        <f>+'集計（非表示）'!$I83</f>
        <v>#N/A</v>
      </c>
      <c r="J14" s="64" t="e">
        <f>+'集計（非表示）'!$I84</f>
        <v>#N/A</v>
      </c>
      <c r="K14" s="64" t="e">
        <f>+'集計（非表示）'!$I85</f>
        <v>#N/A</v>
      </c>
      <c r="L14" s="64" t="e">
        <f>+'集計（非表示）'!$I86</f>
        <v>#N/A</v>
      </c>
      <c r="M14" s="64" t="e">
        <f>+'集計（非表示）'!$I87</f>
        <v>#N/A</v>
      </c>
      <c r="N14" s="65" t="e">
        <f>+'集計（非表示）'!$I88</f>
        <v>#N/A</v>
      </c>
    </row>
    <row r="15" spans="2:14" s="21" customFormat="1" ht="18" customHeight="1" thickBot="1">
      <c r="B15" s="60" t="s">
        <v>42</v>
      </c>
      <c r="C15" s="72" t="e">
        <f>+'集計（非表示）'!$K77</f>
        <v>#N/A</v>
      </c>
      <c r="D15" s="73" t="e">
        <f>+'集計（非表示）'!$K78</f>
        <v>#N/A</v>
      </c>
      <c r="E15" s="73" t="e">
        <f>+'集計（非表示）'!$K79</f>
        <v>#N/A</v>
      </c>
      <c r="F15" s="73" t="e">
        <f>+'集計（非表示）'!$K80</f>
        <v>#N/A</v>
      </c>
      <c r="G15" s="73" t="e">
        <f>+'集計（非表示）'!$K81</f>
        <v>#N/A</v>
      </c>
      <c r="H15" s="73" t="e">
        <f>+'集計（非表示）'!$K82</f>
        <v>#N/A</v>
      </c>
      <c r="I15" s="73" t="e">
        <f>+'集計（非表示）'!$K83</f>
        <v>#N/A</v>
      </c>
      <c r="J15" s="73" t="e">
        <f>+'集計（非表示）'!$K84</f>
        <v>#N/A</v>
      </c>
      <c r="K15" s="73" t="e">
        <f>+'集計（非表示）'!$K85</f>
        <v>#N/A</v>
      </c>
      <c r="L15" s="73" t="e">
        <f>+'集計（非表示）'!$K86</f>
        <v>#N/A</v>
      </c>
      <c r="M15" s="73" t="e">
        <f>+'集計（非表示）'!$K87</f>
        <v>#N/A</v>
      </c>
      <c r="N15" s="74" t="e">
        <f>+'集計（非表示）'!$K88</f>
        <v>#N/A</v>
      </c>
    </row>
    <row r="16" ht="10.5" customHeight="1" thickBot="1"/>
    <row r="17" spans="2:14" ht="18.75" customHeight="1" thickBot="1">
      <c r="B17" s="162" t="s">
        <v>63</v>
      </c>
      <c r="C17" s="163" t="e">
        <f>IF(ISBLANK(+'月次推移2総利益'!C16),#N/A,ROUNDDOWN(+'月次推移2総利益'!C16*12,3))</f>
        <v>#N/A</v>
      </c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ht="19.5" customHeight="1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s="61" customFormat="1" ht="14.25"/>
    <row r="32" s="61" customFormat="1" ht="14.25"/>
    <row r="33" s="61" customFormat="1" ht="14.25"/>
    <row r="34" s="61" customFormat="1" ht="20.25" customHeight="1"/>
    <row r="35" spans="2:3" ht="14.25">
      <c r="B35" s="119" t="s">
        <v>56</v>
      </c>
      <c r="C35" s="120">
        <f>+'集計（非表示）'!K114</f>
        <v>0</v>
      </c>
    </row>
    <row r="36" spans="2:6" ht="13.5">
      <c r="B36" s="121" t="s">
        <v>57</v>
      </c>
      <c r="C36" s="122">
        <f>+'集計（非表示）'!K115</f>
        <v>0</v>
      </c>
      <c r="E36" s="22"/>
      <c r="F36" s="118"/>
    </row>
  </sheetData>
  <sheetProtection sheet="1" objects="1" scenarios="1"/>
  <mergeCells count="4">
    <mergeCell ref="B3:N3"/>
    <mergeCell ref="M5:N5"/>
    <mergeCell ref="B18:N18"/>
    <mergeCell ref="D17:N17"/>
  </mergeCells>
  <conditionalFormatting sqref="C8:M16 N8:N15">
    <cfRule type="expression" priority="1" dxfId="0" stopIfTrue="1">
      <formula>ISERROR(C8)</formula>
    </cfRule>
  </conditionalFormatting>
  <conditionalFormatting sqref="C17">
    <cfRule type="expression" priority="2" dxfId="0" stopIfTrue="1">
      <formula>ISERROR(C17)</formula>
    </cfRule>
  </conditionalFormatting>
  <printOptions/>
  <pageMargins left="0.31496062992125984" right="0.1968503937007874" top="0.7874015748031497" bottom="0.52" header="0.5118110236220472" footer="0.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O3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6.25" customHeight="1">
      <c r="B3" s="289" t="str">
        <f>CONCATENATE(+'入力画面'!A66," 移動年計グラフ")</f>
        <v>売上原価率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15" thickBot="1">
      <c r="M5" s="281"/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 t="shared" si="0"/>
        <v>12</v>
      </c>
    </row>
    <row r="7" spans="2:14" s="2" customFormat="1" ht="27.75" customHeight="1">
      <c r="B7" s="159" t="str">
        <f>+'入力画面'!A12</f>
        <v>H年月期</v>
      </c>
      <c r="C7" s="146" t="e">
        <f>+'集計（非表示）'!$I211</f>
        <v>#N/A</v>
      </c>
      <c r="D7" s="146" t="e">
        <f>+'集計（非表示）'!$I212</f>
        <v>#N/A</v>
      </c>
      <c r="E7" s="146" t="e">
        <f>+'集計（非表示）'!$I213</f>
        <v>#N/A</v>
      </c>
      <c r="F7" s="146" t="e">
        <f>+'集計（非表示）'!$I214</f>
        <v>#N/A</v>
      </c>
      <c r="G7" s="146" t="e">
        <f>+'集計（非表示）'!$I215</f>
        <v>#N/A</v>
      </c>
      <c r="H7" s="146" t="e">
        <f>+'集計（非表示）'!$I216</f>
        <v>#N/A</v>
      </c>
      <c r="I7" s="146" t="e">
        <f>+'集計（非表示）'!$I217</f>
        <v>#N/A</v>
      </c>
      <c r="J7" s="146" t="e">
        <f>+'集計（非表示）'!$I218</f>
        <v>#N/A</v>
      </c>
      <c r="K7" s="146" t="e">
        <f>+'集計（非表示）'!$I219</f>
        <v>#N/A</v>
      </c>
      <c r="L7" s="146" t="e">
        <f>+'集計（非表示）'!$I220</f>
        <v>#N/A</v>
      </c>
      <c r="M7" s="146" t="e">
        <f>+'集計（非表示）'!$I221</f>
        <v>#N/A</v>
      </c>
      <c r="N7" s="147" t="e">
        <f>+'集計（非表示）'!$I222</f>
        <v>#N/A</v>
      </c>
    </row>
    <row r="8" spans="2:14" s="21" customFormat="1" ht="27.75" customHeight="1">
      <c r="B8" s="160" t="str">
        <f>+'入力画面'!I12</f>
        <v>H-1年月期</v>
      </c>
      <c r="C8" s="148" t="e">
        <f>+'集計（非表示）'!$I199</f>
        <v>#N/A</v>
      </c>
      <c r="D8" s="148" t="e">
        <f>+'集計（非表示）'!$I200</f>
        <v>#N/A</v>
      </c>
      <c r="E8" s="148" t="e">
        <f>+'集計（非表示）'!$I201</f>
        <v>#N/A</v>
      </c>
      <c r="F8" s="148" t="e">
        <f>+'集計（非表示）'!$I202</f>
        <v>#N/A</v>
      </c>
      <c r="G8" s="148" t="e">
        <f>+'集計（非表示）'!$I203</f>
        <v>#N/A</v>
      </c>
      <c r="H8" s="148" t="e">
        <f>+'集計（非表示）'!$I204</f>
        <v>#N/A</v>
      </c>
      <c r="I8" s="148" t="e">
        <f>+'集計（非表示）'!$I205</f>
        <v>#N/A</v>
      </c>
      <c r="J8" s="148" t="e">
        <f>+'集計（非表示）'!$I206</f>
        <v>#N/A</v>
      </c>
      <c r="K8" s="148" t="e">
        <f>+'集計（非表示）'!$I207</f>
        <v>#N/A</v>
      </c>
      <c r="L8" s="148" t="e">
        <f>+'集計（非表示）'!$I208</f>
        <v>#N/A</v>
      </c>
      <c r="M8" s="148" t="e">
        <f>+'集計（非表示）'!$I209</f>
        <v>#N/A</v>
      </c>
      <c r="N8" s="149" t="e">
        <f>+'集計（非表示）'!$I210</f>
        <v>#N/A</v>
      </c>
    </row>
    <row r="9" spans="2:14" s="21" customFormat="1" ht="27.75" customHeight="1" thickBot="1">
      <c r="B9" s="161" t="str">
        <f>+'入力画面'!L12</f>
        <v>H-2年月期</v>
      </c>
      <c r="C9" s="150" t="e">
        <f>+'集計（非表示）'!$I187</f>
        <v>#N/A</v>
      </c>
      <c r="D9" s="150" t="e">
        <f>+'集計（非表示）'!$I188</f>
        <v>#N/A</v>
      </c>
      <c r="E9" s="150" t="e">
        <f>+'集計（非表示）'!$I189</f>
        <v>#N/A</v>
      </c>
      <c r="F9" s="150" t="e">
        <f>+'集計（非表示）'!$I190</f>
        <v>#N/A</v>
      </c>
      <c r="G9" s="150" t="e">
        <f>+'集計（非表示）'!$I191</f>
        <v>#N/A</v>
      </c>
      <c r="H9" s="150" t="e">
        <f>+'集計（非表示）'!$I192</f>
        <v>#N/A</v>
      </c>
      <c r="I9" s="150" t="e">
        <f>+'集計（非表示）'!$I193</f>
        <v>#N/A</v>
      </c>
      <c r="J9" s="150" t="e">
        <f>+'集計（非表示）'!$I194</f>
        <v>#N/A</v>
      </c>
      <c r="K9" s="150" t="e">
        <f>+'集計（非表示）'!$I195</f>
        <v>#N/A</v>
      </c>
      <c r="L9" s="150" t="e">
        <f>+'集計（非表示）'!$I196</f>
        <v>#N/A</v>
      </c>
      <c r="M9" s="150" t="e">
        <f>+'集計（非表示）'!$I197</f>
        <v>#N/A</v>
      </c>
      <c r="N9" s="151" t="e">
        <f>+'集計（非表示）'!$I198</f>
        <v>#N/A</v>
      </c>
    </row>
    <row r="10" ht="10.5" customHeight="1" thickBot="1"/>
    <row r="11" spans="2:15" ht="18.75" customHeight="1" thickBot="1">
      <c r="B11" s="162" t="s">
        <v>63</v>
      </c>
      <c r="C11" s="169"/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</row>
    <row r="12" spans="2:14" ht="19.5" customHeight="1"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s="61" customFormat="1" ht="14.25"/>
    <row r="24" s="61" customFormat="1" ht="14.25"/>
    <row r="25" s="61" customFormat="1" ht="14.25"/>
    <row r="26" s="61" customFormat="1" ht="14.25"/>
    <row r="27" ht="14.25"/>
    <row r="28" spans="5:6" ht="14.25">
      <c r="E28" s="22"/>
      <c r="F28" s="118"/>
    </row>
    <row r="29" ht="14.25"/>
    <row r="30" ht="14.25"/>
    <row r="31" ht="14.25"/>
    <row r="33" spans="2:3" ht="13.5">
      <c r="B33" s="119" t="s">
        <v>56</v>
      </c>
      <c r="C33" s="155">
        <f>+'集計（非表示）'!K224</f>
        <v>0</v>
      </c>
    </row>
    <row r="34" spans="2:3" ht="13.5">
      <c r="B34" s="121" t="s">
        <v>57</v>
      </c>
      <c r="C34" s="156">
        <f>+'集計（非表示）'!K225</f>
        <v>0</v>
      </c>
    </row>
  </sheetData>
  <sheetProtection sheet="1" objects="1" scenarios="1"/>
  <mergeCells count="4">
    <mergeCell ref="B3:N3"/>
    <mergeCell ref="M5:N5"/>
    <mergeCell ref="B12:N12"/>
    <mergeCell ref="D11:O11"/>
  </mergeCells>
  <conditionalFormatting sqref="C10:M10">
    <cfRule type="expression" priority="1" dxfId="0" stopIfTrue="1">
      <formula>ISERROR(C10)</formula>
    </cfRule>
  </conditionalFormatting>
  <conditionalFormatting sqref="C7:N9">
    <cfRule type="expression" priority="2" dxfId="0" stopIfTrue="1">
      <formula>ISERROR(C7)</formula>
    </cfRule>
  </conditionalFormatting>
  <printOptions/>
  <pageMargins left="0.31496062992125984" right="0.1968503937007874" top="0.7874015748031497" bottom="0.629921259842519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3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L11" sqref="L11"/>
    </sheetView>
  </sheetViews>
  <sheetFormatPr defaultColWidth="8.796875" defaultRowHeight="14.25"/>
  <cols>
    <col min="1" max="1" width="4.69921875" style="1" customWidth="1"/>
    <col min="2" max="2" width="4.3984375" style="1" customWidth="1"/>
    <col min="3" max="16384" width="9" style="1" customWidth="1"/>
  </cols>
  <sheetData>
    <row r="1" ht="57.75" customHeight="1"/>
    <row r="2" spans="1:13" ht="20.25" customHeight="1">
      <c r="A2" s="301" t="s">
        <v>79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1:13" ht="87.75" customHeight="1">
      <c r="A3" s="171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2"/>
    </row>
    <row r="4" spans="1:13" ht="14.25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2"/>
    </row>
    <row r="5" spans="1:13" ht="14.25">
      <c r="A5" s="17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2"/>
    </row>
    <row r="6" spans="1:13" ht="14.25">
      <c r="A6" s="17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2"/>
    </row>
    <row r="7" spans="1:13" ht="14.25">
      <c r="A7" s="171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2"/>
    </row>
    <row r="8" spans="1:13" ht="14.25">
      <c r="A8" s="171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2"/>
    </row>
    <row r="9" spans="1:13" ht="14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</row>
    <row r="10" ht="21" customHeight="1"/>
    <row r="11" spans="2:3" ht="14.25">
      <c r="B11" s="1" t="s">
        <v>45</v>
      </c>
      <c r="C11" s="1" t="s">
        <v>74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spans="2:3" ht="14.25">
      <c r="B21" s="1" t="s">
        <v>46</v>
      </c>
      <c r="C21" s="1" t="s">
        <v>75</v>
      </c>
    </row>
    <row r="22" ht="14.25"/>
    <row r="23" ht="14.25"/>
    <row r="24" ht="14.25"/>
    <row r="25" spans="2:3" ht="14.25">
      <c r="B25" s="1" t="s">
        <v>47</v>
      </c>
      <c r="C25" s="1" t="s">
        <v>76</v>
      </c>
    </row>
    <row r="26" ht="14.25"/>
    <row r="27" spans="2:3" ht="16.5" customHeight="1">
      <c r="B27" s="1" t="s">
        <v>48</v>
      </c>
      <c r="C27" s="1" t="s">
        <v>77</v>
      </c>
    </row>
    <row r="28" ht="21.75" customHeight="1">
      <c r="C28" s="1" t="s">
        <v>78</v>
      </c>
    </row>
    <row r="29" ht="14.25"/>
    <row r="30" ht="14.25">
      <c r="B30" s="1" t="s">
        <v>58</v>
      </c>
    </row>
    <row r="31" ht="14.25"/>
    <row r="32" ht="14.25"/>
    <row r="33" spans="2:3" ht="14.25">
      <c r="B33" s="1" t="s">
        <v>59</v>
      </c>
      <c r="C33" s="1" t="s">
        <v>60</v>
      </c>
    </row>
    <row r="34" ht="14.25"/>
    <row r="35" ht="14.25"/>
    <row r="36" ht="14.25"/>
    <row r="37" ht="14.25"/>
    <row r="38" ht="14.25"/>
    <row r="39" ht="14.25"/>
  </sheetData>
  <mergeCells count="1">
    <mergeCell ref="A2:M2"/>
  </mergeCells>
  <printOptions/>
  <pageMargins left="0.31" right="0.22" top="0.85" bottom="1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年計グラフ</dc:title>
  <dc:subject/>
  <dc:creator>三上　努</dc:creator>
  <cp:keywords/>
  <dc:description>三上会計事務所</dc:description>
  <cp:lastModifiedBy>三上　努</cp:lastModifiedBy>
  <cp:lastPrinted>2005-07-05T04:23:23Z</cp:lastPrinted>
  <dcterms:created xsi:type="dcterms:W3CDTF">2005-06-14T04:18:14Z</dcterms:created>
  <dcterms:modified xsi:type="dcterms:W3CDTF">2006-12-11T06:53:27Z</dcterms:modified>
  <cp:category/>
  <cp:version/>
  <cp:contentType/>
  <cp:contentStatus/>
</cp:coreProperties>
</file>